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 Proyectos\Documents\Elena Coral\Año 2022\Seguimiento 2022\VIgencia 2022\"/>
    </mc:Choice>
  </mc:AlternateContent>
  <bookViews>
    <workbookView xWindow="0" yWindow="0" windowWidth="28800" windowHeight="12330" firstSheet="1" activeTab="1"/>
  </bookViews>
  <sheets>
    <sheet name="CORTE 30 DE SEPTIEMBRE" sheetId="4" r:id="rId1"/>
    <sheet name="EJECUCIÓN FINANCIERA A 30 SEPT" sheetId="7" r:id="rId2"/>
  </sheets>
  <definedNames>
    <definedName name="_xlnm._FilterDatabase" localSheetId="0" hidden="1">'CORTE 30 DE SEPTIEMBRE'!$A$3:$J$209</definedName>
    <definedName name="_xlnm._FilterDatabase" localSheetId="1" hidden="1">'EJECUCIÓN FINANCIERA A 30 SEPT'!$A$2:$H$208</definedName>
  </definedNames>
  <calcPr calcId="162913"/>
</workbook>
</file>

<file path=xl/calcChain.xml><?xml version="1.0" encoding="utf-8"?>
<calcChain xmlns="http://schemas.openxmlformats.org/spreadsheetml/2006/main">
  <c r="D128" i="7" l="1"/>
  <c r="H48" i="7"/>
  <c r="G48" i="7"/>
  <c r="F48" i="7"/>
  <c r="E48" i="7"/>
  <c r="D48" i="7"/>
  <c r="E132" i="4" l="1"/>
  <c r="E134" i="4"/>
  <c r="E137" i="4"/>
  <c r="E142" i="4"/>
  <c r="E155" i="4"/>
  <c r="E169" i="4"/>
  <c r="E191" i="4"/>
  <c r="E194" i="4"/>
  <c r="H194" i="4"/>
  <c r="H49" i="7"/>
  <c r="H193" i="7"/>
  <c r="H190" i="7"/>
  <c r="H168" i="7"/>
  <c r="H154" i="7"/>
  <c r="H141" i="7"/>
  <c r="H136" i="7"/>
  <c r="L9" i="7"/>
  <c r="F129" i="4"/>
  <c r="F49" i="4"/>
  <c r="D49" i="4"/>
  <c r="F24" i="4"/>
  <c r="E24" i="4"/>
  <c r="D24" i="4"/>
  <c r="E4" i="4"/>
  <c r="F4" i="4"/>
  <c r="D4" i="4"/>
  <c r="F46" i="4" l="1"/>
  <c r="E46" i="4"/>
  <c r="D46" i="4"/>
  <c r="E131" i="7"/>
  <c r="F131" i="7"/>
  <c r="G131" i="7"/>
  <c r="H131" i="7"/>
  <c r="D131" i="7"/>
  <c r="E129" i="7"/>
  <c r="F129" i="7"/>
  <c r="G129" i="7"/>
  <c r="H129" i="7"/>
  <c r="D129" i="7"/>
  <c r="E91" i="7"/>
  <c r="F91" i="7"/>
  <c r="G91" i="7"/>
  <c r="H91" i="7"/>
  <c r="D91" i="7"/>
  <c r="E67" i="7"/>
  <c r="F67" i="7"/>
  <c r="G67" i="7"/>
  <c r="H67" i="7"/>
  <c r="D67" i="7"/>
  <c r="E65" i="7"/>
  <c r="F65" i="7"/>
  <c r="G65" i="7"/>
  <c r="H65" i="7"/>
  <c r="D65" i="7"/>
  <c r="E63" i="7"/>
  <c r="F63" i="7"/>
  <c r="G63" i="7"/>
  <c r="H63" i="7"/>
  <c r="D63" i="7"/>
  <c r="E61" i="7"/>
  <c r="F61" i="7"/>
  <c r="G61" i="7"/>
  <c r="H61" i="7"/>
  <c r="D61" i="7"/>
  <c r="G59" i="7"/>
  <c r="H59" i="7"/>
  <c r="F59" i="7"/>
  <c r="E59" i="7"/>
  <c r="D59" i="7"/>
  <c r="E53" i="7"/>
  <c r="F53" i="7"/>
  <c r="G53" i="7"/>
  <c r="H53" i="7"/>
  <c r="D53" i="7"/>
  <c r="E51" i="7"/>
  <c r="F51" i="7"/>
  <c r="G51" i="7"/>
  <c r="H51" i="7"/>
  <c r="D51" i="7"/>
  <c r="E49" i="7"/>
  <c r="F49" i="7"/>
  <c r="G49" i="7"/>
  <c r="D49" i="7"/>
  <c r="H45" i="7"/>
  <c r="E45" i="7"/>
  <c r="F45" i="7"/>
  <c r="G45" i="7"/>
  <c r="D45" i="7"/>
  <c r="E20" i="7"/>
  <c r="F20" i="7"/>
  <c r="G20" i="7"/>
  <c r="H20" i="7"/>
  <c r="D20" i="7"/>
  <c r="D94" i="4" l="1"/>
  <c r="F194" i="4"/>
  <c r="D194" i="4"/>
  <c r="F191" i="4"/>
  <c r="D191" i="4"/>
  <c r="F169" i="4"/>
  <c r="D169" i="4"/>
  <c r="F155" i="4"/>
  <c r="D155" i="4"/>
  <c r="F142" i="4"/>
  <c r="D142" i="4"/>
  <c r="F137" i="4"/>
  <c r="D137" i="4"/>
  <c r="F134" i="4"/>
  <c r="D134" i="4"/>
  <c r="D129" i="4" s="1"/>
  <c r="F132" i="4"/>
  <c r="D132" i="4"/>
  <c r="F130" i="4"/>
  <c r="E130" i="4"/>
  <c r="E129" i="4" s="1"/>
  <c r="D130" i="4"/>
  <c r="E114" i="4"/>
  <c r="F114" i="4"/>
  <c r="D114" i="4"/>
  <c r="E94" i="4"/>
  <c r="F94" i="4"/>
  <c r="F92" i="4"/>
  <c r="E92" i="4"/>
  <c r="D92" i="4"/>
  <c r="D81" i="4"/>
  <c r="F81" i="4"/>
  <c r="E81" i="4"/>
  <c r="D73" i="4"/>
  <c r="F73" i="4"/>
  <c r="E73" i="4"/>
  <c r="F70" i="4"/>
  <c r="E70" i="4"/>
  <c r="D70" i="4"/>
  <c r="F68" i="4"/>
  <c r="E68" i="4"/>
  <c r="D68" i="4"/>
  <c r="F66" i="4"/>
  <c r="E66" i="4"/>
  <c r="E49" i="4" s="1"/>
  <c r="D66" i="4"/>
  <c r="F64" i="4"/>
  <c r="E64" i="4"/>
  <c r="D64" i="4"/>
  <c r="F62" i="4"/>
  <c r="E62" i="4"/>
  <c r="D62" i="4"/>
  <c r="F60" i="4"/>
  <c r="E60" i="4"/>
  <c r="D60" i="4"/>
  <c r="D56" i="4"/>
  <c r="F56" i="4"/>
  <c r="E56" i="4"/>
  <c r="F54" i="4"/>
  <c r="E54" i="4"/>
  <c r="D54" i="4"/>
  <c r="F52" i="4"/>
  <c r="E52" i="4"/>
  <c r="D52" i="4"/>
  <c r="F50" i="4"/>
  <c r="E50" i="4"/>
  <c r="D50" i="4"/>
  <c r="F42" i="4"/>
  <c r="E42" i="4"/>
  <c r="D42" i="4"/>
  <c r="F35" i="4"/>
  <c r="E35" i="4"/>
  <c r="D35" i="4"/>
  <c r="F31" i="4"/>
  <c r="E31" i="4"/>
  <c r="D31" i="4"/>
  <c r="F28" i="4"/>
  <c r="E28" i="4"/>
  <c r="D28" i="4"/>
  <c r="F25" i="4"/>
  <c r="E25" i="4"/>
  <c r="D25" i="4"/>
  <c r="F21" i="4"/>
  <c r="E21" i="4"/>
  <c r="D21" i="4"/>
  <c r="G193" i="7" l="1"/>
  <c r="F193" i="7"/>
  <c r="E193" i="7"/>
  <c r="D193" i="7"/>
  <c r="G190" i="7"/>
  <c r="F190" i="7"/>
  <c r="E190" i="7"/>
  <c r="D190" i="7"/>
  <c r="G168" i="7"/>
  <c r="F168" i="7"/>
  <c r="E168" i="7"/>
  <c r="D168" i="7"/>
  <c r="G154" i="7"/>
  <c r="F154" i="7"/>
  <c r="E154" i="7"/>
  <c r="D154" i="7"/>
  <c r="G141" i="7"/>
  <c r="F141" i="7"/>
  <c r="E141" i="7"/>
  <c r="D141" i="7"/>
  <c r="G136" i="7"/>
  <c r="F136" i="7"/>
  <c r="E136" i="7"/>
  <c r="D136" i="7"/>
  <c r="H133" i="7"/>
  <c r="H128" i="7" s="1"/>
  <c r="G133" i="7"/>
  <c r="F133" i="7"/>
  <c r="E133" i="7"/>
  <c r="D133" i="7"/>
  <c r="H113" i="7"/>
  <c r="G113" i="7"/>
  <c r="F113" i="7"/>
  <c r="E113" i="7"/>
  <c r="D113" i="7"/>
  <c r="H93" i="7"/>
  <c r="G93" i="7"/>
  <c r="F93" i="7"/>
  <c r="E93" i="7"/>
  <c r="D93" i="7"/>
  <c r="H80" i="7"/>
  <c r="G80" i="7"/>
  <c r="F80" i="7"/>
  <c r="E80" i="7"/>
  <c r="D80" i="7"/>
  <c r="H72" i="7"/>
  <c r="G72" i="7"/>
  <c r="F72" i="7"/>
  <c r="E72" i="7"/>
  <c r="D72" i="7"/>
  <c r="H69" i="7"/>
  <c r="G69" i="7"/>
  <c r="F69" i="7"/>
  <c r="E69" i="7"/>
  <c r="D69" i="7"/>
  <c r="H55" i="7"/>
  <c r="G55" i="7"/>
  <c r="F55" i="7"/>
  <c r="E55" i="7"/>
  <c r="D55" i="7"/>
  <c r="H41" i="7"/>
  <c r="G41" i="7"/>
  <c r="F41" i="7"/>
  <c r="E41" i="7"/>
  <c r="D41" i="7"/>
  <c r="H34" i="7"/>
  <c r="G34" i="7"/>
  <c r="F34" i="7"/>
  <c r="E34" i="7"/>
  <c r="D34" i="7"/>
  <c r="H30" i="7"/>
  <c r="G30" i="7"/>
  <c r="F30" i="7"/>
  <c r="E30" i="7"/>
  <c r="D30" i="7"/>
  <c r="H27" i="7"/>
  <c r="G27" i="7"/>
  <c r="F27" i="7"/>
  <c r="E27" i="7"/>
  <c r="D27" i="7"/>
  <c r="H24" i="7"/>
  <c r="H23" i="7" s="1"/>
  <c r="G24" i="7"/>
  <c r="F24" i="7"/>
  <c r="E24" i="7"/>
  <c r="D24" i="7"/>
  <c r="H4" i="7"/>
  <c r="H3" i="7" s="1"/>
  <c r="G4" i="7"/>
  <c r="G3" i="7" s="1"/>
  <c r="F4" i="7"/>
  <c r="F3" i="7" s="1"/>
  <c r="E4" i="7"/>
  <c r="E3" i="7" s="1"/>
  <c r="D4" i="7"/>
  <c r="D3" i="7" s="1"/>
  <c r="E128" i="7" l="1"/>
  <c r="G23" i="7"/>
  <c r="D23" i="7"/>
  <c r="E23" i="7"/>
  <c r="F128" i="7"/>
  <c r="F23" i="7"/>
  <c r="G128" i="7"/>
  <c r="J9" i="4"/>
  <c r="D216" i="4" l="1"/>
  <c r="F216" i="4"/>
  <c r="F5" i="4" l="1"/>
  <c r="E5" i="4" l="1"/>
  <c r="D5" i="4"/>
</calcChain>
</file>

<file path=xl/sharedStrings.xml><?xml version="1.0" encoding="utf-8"?>
<sst xmlns="http://schemas.openxmlformats.org/spreadsheetml/2006/main" count="828" uniqueCount="416">
  <si>
    <t>CERRADO</t>
  </si>
  <si>
    <t>ABIERTO</t>
  </si>
  <si>
    <t>Pasto Deportes</t>
  </si>
  <si>
    <t>EMAS</t>
  </si>
  <si>
    <t>Oficina Jurídica</t>
  </si>
  <si>
    <t>SEPAL</t>
  </si>
  <si>
    <t>EMPOPASTO</t>
  </si>
  <si>
    <t>AVANTE</t>
  </si>
  <si>
    <t>OPORTUNIDAD DEL REPORTE</t>
  </si>
  <si>
    <t>COMPLETITUD DEL REPORTE</t>
  </si>
  <si>
    <t xml:space="preserve">BPIN PROYECTO </t>
  </si>
  <si>
    <t>NOMBRE DEL PROYECTO</t>
  </si>
  <si>
    <t>ESTADO PROYECTO</t>
  </si>
  <si>
    <t>AVANCE</t>
  </si>
  <si>
    <t>DIMENSIÓN AMBIENTAL</t>
  </si>
  <si>
    <t>Secretaría Gestión Ambiental</t>
  </si>
  <si>
    <t>Secretaría de Gestión Ambiental</t>
  </si>
  <si>
    <t>'2019520010066</t>
  </si>
  <si>
    <t>'2020520010075</t>
  </si>
  <si>
    <t>'2020520010102</t>
  </si>
  <si>
    <t>'2021520010129</t>
  </si>
  <si>
    <t>'2021520010136</t>
  </si>
  <si>
    <t>'2021520010140</t>
  </si>
  <si>
    <t>'2021520010148</t>
  </si>
  <si>
    <t>'2021520010149</t>
  </si>
  <si>
    <t>'2021520010157</t>
  </si>
  <si>
    <t>'2021520010164</t>
  </si>
  <si>
    <t>'2021520010171</t>
  </si>
  <si>
    <t>'2021520010201</t>
  </si>
  <si>
    <t>'2021520010224</t>
  </si>
  <si>
    <t>'2022520010003</t>
  </si>
  <si>
    <t>'2022520010017</t>
  </si>
  <si>
    <t>'2021520010242</t>
  </si>
  <si>
    <t>DIMENSIÓN ECÓNOMICA</t>
  </si>
  <si>
    <t>'2021520010042</t>
  </si>
  <si>
    <t>'2021520010179</t>
  </si>
  <si>
    <t>'2021520010056</t>
  </si>
  <si>
    <t>'2021520010232</t>
  </si>
  <si>
    <t xml:space="preserve">Secretaría de Agricultura </t>
  </si>
  <si>
    <t>'2021520010133</t>
  </si>
  <si>
    <t>'2021520010155</t>
  </si>
  <si>
    <t>'2022520010006</t>
  </si>
  <si>
    <t>'2021520010093</t>
  </si>
  <si>
    <t>'2021520010096</t>
  </si>
  <si>
    <t>'2021520010098</t>
  </si>
  <si>
    <t>'2021520010099</t>
  </si>
  <si>
    <t>'2021520010102</t>
  </si>
  <si>
    <t>2022520010018</t>
  </si>
  <si>
    <t>Secretaría de Tránsito y Transporte</t>
  </si>
  <si>
    <t>'2021520010170</t>
  </si>
  <si>
    <t>'2021520010180</t>
  </si>
  <si>
    <t>'2022520010005</t>
  </si>
  <si>
    <t>'2021520010239</t>
  </si>
  <si>
    <t>DIMENSIÓN GERENCIA PÚBLICA</t>
  </si>
  <si>
    <t>'2021520010121</t>
  </si>
  <si>
    <t>Departamento Administrativo de Contratación Pública</t>
  </si>
  <si>
    <t>'2021520010223</t>
  </si>
  <si>
    <t>'2021520010106</t>
  </si>
  <si>
    <t>'2021520010233</t>
  </si>
  <si>
    <t>'2021520010234</t>
  </si>
  <si>
    <t>'2021520010235</t>
  </si>
  <si>
    <t>'2021520010238</t>
  </si>
  <si>
    <t>Oficina de Asuntos Internacionales</t>
  </si>
  <si>
    <t>'2021520010104</t>
  </si>
  <si>
    <t>'2021520010240</t>
  </si>
  <si>
    <t>'2021520010218</t>
  </si>
  <si>
    <t>'2021520010126</t>
  </si>
  <si>
    <t>Secretaría de Desarrollo Comunitario</t>
  </si>
  <si>
    <t>'2021520010109</t>
  </si>
  <si>
    <t>'2021520010210</t>
  </si>
  <si>
    <t>Secretaria General</t>
  </si>
  <si>
    <t>Secretaría General</t>
  </si>
  <si>
    <t>'2021520010139</t>
  </si>
  <si>
    <t>'2021520010186</t>
  </si>
  <si>
    <t>'2021520010202</t>
  </si>
  <si>
    <t>'2021520010205</t>
  </si>
  <si>
    <t>'2021520010217</t>
  </si>
  <si>
    <t>'2021520010219</t>
  </si>
  <si>
    <t>'2021520010220</t>
  </si>
  <si>
    <t>Secretaría de Gobierno</t>
  </si>
  <si>
    <t>'2021520010097</t>
  </si>
  <si>
    <t>'2021520010105</t>
  </si>
  <si>
    <t>'2021520010107</t>
  </si>
  <si>
    <t>'2021520010108</t>
  </si>
  <si>
    <t>'2021520010112</t>
  </si>
  <si>
    <t>'2021520010114</t>
  </si>
  <si>
    <t>'2021520010115</t>
  </si>
  <si>
    <t>'2021520010127</t>
  </si>
  <si>
    <t>'2021520010128</t>
  </si>
  <si>
    <t>'2021520010153</t>
  </si>
  <si>
    <t>Secretaría de Hacienda</t>
  </si>
  <si>
    <t>'2022520010002</t>
  </si>
  <si>
    <t>'2020520010045</t>
  </si>
  <si>
    <t>'2020520010091</t>
  </si>
  <si>
    <t>'2020520010094</t>
  </si>
  <si>
    <t>'2020520010111</t>
  </si>
  <si>
    <t>'2020520010116</t>
  </si>
  <si>
    <t>'2021520010031</t>
  </si>
  <si>
    <t>'2021520010044</t>
  </si>
  <si>
    <t>'2021520010045</t>
  </si>
  <si>
    <t>'2021520010063</t>
  </si>
  <si>
    <t>'2021520010064</t>
  </si>
  <si>
    <t>'2021520010086</t>
  </si>
  <si>
    <t>'2021520010135</t>
  </si>
  <si>
    <t>'2021520010145</t>
  </si>
  <si>
    <t>'2021520010190</t>
  </si>
  <si>
    <t>'2021520010191</t>
  </si>
  <si>
    <t>'2021520010199</t>
  </si>
  <si>
    <t>'2021520010227</t>
  </si>
  <si>
    <t>'2021520010236</t>
  </si>
  <si>
    <t>'2022520010007</t>
  </si>
  <si>
    <t>Secretaría de Planeación</t>
  </si>
  <si>
    <t>'2020520010110</t>
  </si>
  <si>
    <t>'2021520010068</t>
  </si>
  <si>
    <t>'2021520010194</t>
  </si>
  <si>
    <t>'2021520010195</t>
  </si>
  <si>
    <t>'2021520010206</t>
  </si>
  <si>
    <t>'2021520010212</t>
  </si>
  <si>
    <t>'2021520010226</t>
  </si>
  <si>
    <t>'2021520010230</t>
  </si>
  <si>
    <t>'2022520010008</t>
  </si>
  <si>
    <t>'2022520010009</t>
  </si>
  <si>
    <t>'2022520010012</t>
  </si>
  <si>
    <t>'2022520010013</t>
  </si>
  <si>
    <t>'2022520010014</t>
  </si>
  <si>
    <t>DIMENSIÓN SOCIAL</t>
  </si>
  <si>
    <t>Dirección Administrativa de Juventud</t>
  </si>
  <si>
    <t>'2021520010221</t>
  </si>
  <si>
    <t>'2021520010124</t>
  </si>
  <si>
    <t>INVIPASTO</t>
  </si>
  <si>
    <t>'2021520010090</t>
  </si>
  <si>
    <t>'2020520010096</t>
  </si>
  <si>
    <t>'2020520010101</t>
  </si>
  <si>
    <t>'2021520010078</t>
  </si>
  <si>
    <t>'2021520010080</t>
  </si>
  <si>
    <t>Secretaría de Bienestar Social</t>
  </si>
  <si>
    <t>'2021520010073</t>
  </si>
  <si>
    <t>'2021520010075</t>
  </si>
  <si>
    <t>'2021520010076</t>
  </si>
  <si>
    <t>'2021520010077</t>
  </si>
  <si>
    <t>'2021520010082</t>
  </si>
  <si>
    <t>'2021520010083</t>
  </si>
  <si>
    <t>'2021520010085</t>
  </si>
  <si>
    <t>'2021520010087</t>
  </si>
  <si>
    <t>'2021520010089</t>
  </si>
  <si>
    <t>'2021520010092</t>
  </si>
  <si>
    <t>'2021520010123</t>
  </si>
  <si>
    <t>'2021520010241</t>
  </si>
  <si>
    <t>Secretaría de Cultura</t>
  </si>
  <si>
    <t>'2020520010095</t>
  </si>
  <si>
    <t>'2021520010081</t>
  </si>
  <si>
    <t>'2021520010122</t>
  </si>
  <si>
    <t>'2021520010161</t>
  </si>
  <si>
    <t>'2021520010165</t>
  </si>
  <si>
    <t>'2021520010166</t>
  </si>
  <si>
    <t>'2021520010169</t>
  </si>
  <si>
    <t>'2021520010172</t>
  </si>
  <si>
    <t>'2021520010175</t>
  </si>
  <si>
    <t>'2021520010176</t>
  </si>
  <si>
    <t>'2021520010229</t>
  </si>
  <si>
    <t>'2022520010015</t>
  </si>
  <si>
    <t>'2022520010016</t>
  </si>
  <si>
    <t>Secretaría de Educación</t>
  </si>
  <si>
    <t>'2021520010084</t>
  </si>
  <si>
    <t>'2021520010095</t>
  </si>
  <si>
    <t>'2021520010113</t>
  </si>
  <si>
    <t>'2021520010130</t>
  </si>
  <si>
    <t>'2021520010131</t>
  </si>
  <si>
    <t>'2021520010137</t>
  </si>
  <si>
    <t>'2021520010138</t>
  </si>
  <si>
    <t>'2021520010156</t>
  </si>
  <si>
    <t>'2021520010158</t>
  </si>
  <si>
    <t>'2021520010167</t>
  </si>
  <si>
    <t>'2021520010178</t>
  </si>
  <si>
    <t>'2021520010181</t>
  </si>
  <si>
    <t>'2021520010182</t>
  </si>
  <si>
    <t>'2021520010183</t>
  </si>
  <si>
    <t>'2021520010184</t>
  </si>
  <si>
    <t>'2021520010185</t>
  </si>
  <si>
    <t>'2021520010197</t>
  </si>
  <si>
    <t>'2021520010198</t>
  </si>
  <si>
    <t>'2021520010209</t>
  </si>
  <si>
    <t>'2022520010004</t>
  </si>
  <si>
    <t>'2022520010010</t>
  </si>
  <si>
    <t>'2021520010100</t>
  </si>
  <si>
    <t>'2021520010101</t>
  </si>
  <si>
    <t>Secretaría de Salud</t>
  </si>
  <si>
    <t>'2021520010094</t>
  </si>
  <si>
    <t>'2021520010110</t>
  </si>
  <si>
    <t>'2021520010125</t>
  </si>
  <si>
    <t>'2021520010146</t>
  </si>
  <si>
    <t>'2021520010151</t>
  </si>
  <si>
    <t>'2021520010168</t>
  </si>
  <si>
    <t>'2021520010173</t>
  </si>
  <si>
    <t>'2021520010177</t>
  </si>
  <si>
    <t>'2021520010211</t>
  </si>
  <si>
    <t>'2021520010213</t>
  </si>
  <si>
    <t>'2021520010214</t>
  </si>
  <si>
    <t>'2021520010215</t>
  </si>
  <si>
    <t>'2021520010216</t>
  </si>
  <si>
    <t>'2021520010225</t>
  </si>
  <si>
    <t>'2022520010011</t>
  </si>
  <si>
    <t>Completo</t>
  </si>
  <si>
    <t xml:space="preserve">Oportuno: </t>
  </si>
  <si>
    <t>Incompleto</t>
  </si>
  <si>
    <t xml:space="preserve">Extemporaneo: </t>
  </si>
  <si>
    <t xml:space="preserve">Cerrado </t>
  </si>
  <si>
    <t>Sin seguimiento:</t>
  </si>
  <si>
    <t>Sin Seguimiento</t>
  </si>
  <si>
    <t xml:space="preserve">Total Proyectos: </t>
  </si>
  <si>
    <t>Cumplida</t>
  </si>
  <si>
    <t>Gestión Normal</t>
  </si>
  <si>
    <t>Atrasada</t>
  </si>
  <si>
    <t>No iniciada</t>
  </si>
  <si>
    <t>Secretaría de Tránsito y Transporte municipal</t>
  </si>
  <si>
    <t>Oficina de Planeación de Gestión Institucional</t>
  </si>
  <si>
    <t>Secretaría de Infraestructura y Valorización</t>
  </si>
  <si>
    <t>0% - 7,50%</t>
  </si>
  <si>
    <t>7,51% - 44,98%</t>
  </si>
  <si>
    <t>44,99% - 67,47%</t>
  </si>
  <si>
    <t>RANGO DE EJECUCIÓN</t>
  </si>
  <si>
    <t># PROYECTOS</t>
  </si>
  <si>
    <t>TOTAL PROYECTOS</t>
  </si>
  <si>
    <t>Total Proyectos:</t>
  </si>
  <si>
    <t>Apropiación Inicial</t>
  </si>
  <si>
    <t>Apropiación Vigente</t>
  </si>
  <si>
    <t>Compromisos</t>
  </si>
  <si>
    <t>Obligaciones</t>
  </si>
  <si>
    <t>Pagos</t>
  </si>
  <si>
    <t>CONSTRUCCIÓN OPTIMIZACIÓN Y/O MEJORAMIENTO DE SISTEMAS DE ACUEDUCTO Y ALCANTARILLADO DE LOS SECTORES RURAL Y SUBURBANO, VIGENCIA 2020 DEL MUNICIPIO DE PASTO</t>
  </si>
  <si>
    <t>CONSERVACIÓN DE ÁREAS DE RECARGA HÍDRICA Y OTROS SERVICIOS ECOSISTÉMICOS VIGENCIA 2021 EN EL MUNICIPIO DE PASTO</t>
  </si>
  <si>
    <t>MEJORAMIENTO COBERTURA CALIDAD Y CONTINUIDAD EN LA PRESTACIÓN DEL SERVICIO PÚBLICO DE ACUEDUCTO Y ALCANTARILLADO DE LOS SECTORES RURALES Y SUBURBANOS VIGENCIA 2021 DEL MUNICIPIO DE PASTO</t>
  </si>
  <si>
    <t>IMPLEMENTACIÓN DE ACCIONES EN PRO DE UNA CIUDAD SOSTENIBLE Y RESILIENTE SEMBRANDO CAPITAL VIGENCIA 2022 EN EL MUNICIPIO DE PASTO</t>
  </si>
  <si>
    <t>MEJORAMIENTO COBERTURA CALIDAD Y CONTINUIDAD EN LA PRESTACIÓN DEL SERVICIO PÚBLICO DE ACUEDUCTO Y ALCANTARILLADO DE LOS SECTORES RURALES Y SUBURBANOS VIGENCIA 2022 DEL MUNICIPIO DE PASTO</t>
  </si>
  <si>
    <t>SUBSIDIO DEL FONDO DE SOLIDARIDAD Y REDISTRIBUCIÓN DE INGRESOS DEL SECTOR RURAL - VIGENCIA 2022 MUNICIPIO DE PASTO</t>
  </si>
  <si>
    <t>FORTALECIMIENTO DE LA GOBERNANZA AMBIENTAL PARA EL DESARROLLO SOSTENIBLE VIGENCIA 2022 EN EL MUNICIPIO DE PASTO</t>
  </si>
  <si>
    <t>FORMACIÓN Y EDUCACIÓN AMBIENTAL PARA LA SOSTENIBILIDAD VIGENCIA 2022 EN EL MUNICIPIO DE PASTO</t>
  </si>
  <si>
    <t>CONSERVACIÓN DE ÁREAS DE RECARGA HÍDRICA Y OTROS SERVICIOS ECOSISTÉMICOS VIGENCIA 2022 EN EL MUNICIPIO DE PASTO</t>
  </si>
  <si>
    <t>DESARROLLO DE LA GESTIÓN ECOLÓGICA Y ÁREAS PROTEGIDAS VIGENCIA 2022 MUNICIPIO DE PASTO</t>
  </si>
  <si>
    <t>FORMULACIÓN DE ESTRATEGIAS DE CRECIMIENTO VERDE VIGENCIA 2022 PARA EL MUNICIPIO DE PASTO</t>
  </si>
  <si>
    <t>DESARROLLO ESTRATEGIAS DE RESILIENCIA AMBIENTAL FRENTE AL CORONAVIRUS COVID-19 - DIMENSIÓN AMBIENTAL -VIGENCIA 2022 PASTO</t>
  </si>
  <si>
    <t>FORTALECIMIENTO AL PROCESO DE RECICLAJE TRANSFERENCIA Y MANEJO ADECUADO DE RESIDUOS SÓLIDOS - VIGENCIA 2022 EN EL MUNICIPIO DE PASTO</t>
  </si>
  <si>
    <t>IMPLEMENTACIÓN DE LA POLÍTICA PUBLICA DE BIENESTAR Y PROTECCIÓN ANIMAL VIGENCIA 2022 EN EL MUNICIPIO DE PASTO PASTO</t>
  </si>
  <si>
    <t>CONSTRUCCIÓN DE ALCANTARILLADO PLUVIAL Y SANITARIO DEL ENCANO CENTRO CORREGIMIENTO DEL ENCANO - MUNICIPIO DE PASTO - DEPARTAMENTO DE NARIÑO</t>
  </si>
  <si>
    <t>SUBSIDIO PARA LA PRESTACIÓN DE SERVICIOS PÚBLICOS DE ACUEDUCTO Y ALCANTARILLADO VIGENCIA 2022 PASTO</t>
  </si>
  <si>
    <t>IMPLEMENTACIÓN DEL SISTEMA ESTRATÉGICO DE TRANSPORTE PÚBLICO DE PASAJEROS VIGENCIA 2021 PARA LA CIUDAD DE PASTO</t>
  </si>
  <si>
    <t>IMPLEMENTACIÓN DEL SISTEMA ESTRATÉGICO DE TRANSPORTE PÚBLICO DE PASAJEROS VIGENCIA 2022 PARA LA CIUDAD DE PASTO</t>
  </si>
  <si>
    <t>CONSTRUCCIÓN Y MEJORAMIENTO DEL SISTEMA DE MOVILIDAD EN LA PLAZA DE MERCADO EL POTRERILLO VIGENCIA 2021 EN EL MUNICIPIO DE PASTO</t>
  </si>
  <si>
    <t>FORTALECIMIENTO DEL SISTEMA ORGANIZACIONAL DE LAS PLAZAS DEL MERCADO VIGENCIA 2022 EN EL MUNICIPIO PASTO</t>
  </si>
  <si>
    <t>DESARROLLO ECONÓMICO AGROINDUSTRIAL AGROPECUARIO ACUÍCOLA Y FORESTAL VIGENCIA 2022 EN EL MUNICIPIO DE PASTO</t>
  </si>
  <si>
    <t>FORTALECIMIENTO DE PRÁCTICAS AGROPECUARIAS PARA GARANTIZAR LA SEGURIDAD Y SOBERANÍA ALIMENTARIA VIGENCIA 2022 EN EL MUNICIPIO DE PASTO</t>
  </si>
  <si>
    <t>CONSTRUCCIÓN DE UN CENTRO DE ACOPIO PARA EL ALMACENAMIENTO ACONDICIONAMIENTO Y DISTRIBUCIÓN DE ALIMENTOS AGRÍCOLAS UBICADO EN EL CORREGIMIENTO DE CATAMBUCO DEL MUNICIPIO DE PASTO - NARIÑO</t>
  </si>
  <si>
    <t>FORTALECIMIENTO EMPRESARIAL ASOCIATIVO Y A EMPRENDIMIENTOS VIGENCIA 2022 EN EL MUNICIPIO DE PASTO</t>
  </si>
  <si>
    <t>DESARROLLO Y PROMOCIÓN TURÍSTICA VIGENCIA 2022 DEL MUNICIPIO DE PASTO</t>
  </si>
  <si>
    <t>MEJORAMIENTO ECONÓMICO DE LOS SECTORES AFECTADOS POR PANDEMIA VIGENCIA 2022 EN EL MUNICIPIO DE PASTO</t>
  </si>
  <si>
    <t>FORTALECIMIENTO DE LA COMPETITIVIDAD A NIVEL NACIONAL VIGENCIA 2022 DEL MUNICIPIO DE PASTO</t>
  </si>
  <si>
    <t>FORTALECIMIENTO DE LOS PROCESOS DE INNOVACIÓN Y ECONOMÍA NARANJA VIGENCIA 2022 EN EL MUNICIPIO DE PASTO</t>
  </si>
  <si>
    <t>FORTALECIMIENTO TURÍSTICO Y PRODUCTIVO DE LA COMUNIDAD INDÍGENA DEL RESGUARDO QUILLASINGA REFUGIO DEL SOL VIGENCIA 2022 EN EL ENCANO MUNICIPIO DE PASTO</t>
  </si>
  <si>
    <t>IMPLEMENTACIÓN DE ACCIONES PARA EL MEJORAMIENTO DE LA SEGURIDAD VIAL Y LA MOVILIDAD VIGENCIA 2022 EN EL MUNICIPIO PASTO</t>
  </si>
  <si>
    <t>APLICACIÓN DE LA MOVILIDAD SOSTENIBLE PARA MEJORAR CONDICIONES Y CALIDAD DE VIDA VIGENCIA 2022 EN EL MUNICIPIO DE PASTO</t>
  </si>
  <si>
    <t>RESTRUCTURACIÓN Y CONSTRUCCIÓN DE LAS INSTALACIONES DE LA SECRETARÍA DE TRÁNSITO Y TRANSPORTE VIGENCIA 2022 MUNICIPIO DE PASTO</t>
  </si>
  <si>
    <t>PRESTACIÓN DEL SERVICIO DE ALUMBRADO PÚBLICO MEDIANTE CONTRATO DE CONCESIÓN VIGENTE 2015-2051 EN EL SECTOR URBANO Y RURAL DEL MUNICIPIO DE PASTO</t>
  </si>
  <si>
    <t>IMPLEMENTACIÓN DE LA DIMENSIÓN Y POLÍTICA DE CONTROL INTERNO EN EL MARCO DE LOS MODELOS: ESTÁNDAR DE CONTROL INTERNO (MECI) E INTEGRADO DE PLANEACIÓN Y GESTIÓN (MIPG) VIGENCIA 2022 EN EL MUNICIPIO DE PASTO</t>
  </si>
  <si>
    <t>IMPLEMENTACIÓN DEL SISTEMA DE CONTRATACIÓN PÚBLICA VIGENCIA 2022 EN EL MUNICIPIO PASTO</t>
  </si>
  <si>
    <t>MEJORAMIENTO Y RECUPERACIÓN DEL ESPACIO PÚBLICO VIGENCIA 2022 EN EL MUNICIPIO DE PASTO</t>
  </si>
  <si>
    <t>FORTALECIMIENTO DEL MANEJO DE DESASTRES VIGENCIA 2022 EN EL MUNICIPIO DE PASTO</t>
  </si>
  <si>
    <t>MEJORAMIENTO DEL CONOCIMIENTO DEL RIESGO DE DESASTRES VIGENCIA 2022 EN EL MUNICIPIO DE PASTO</t>
  </si>
  <si>
    <t>FORTALECIMIENTO DE LA REDUCCIÓN DEL RIESGO DE DESASTRES VIGENCIA 2022 EN EL MUNICIPIO DE PASTO</t>
  </si>
  <si>
    <t>FORTALECIMIENTO DE LAS COMPETENCIAS DE LA DIRECCIÓN ADMINISTRATIVA DE CONTROL INTERNO DISCIPLINARIO VIGENCIA 2022 MUNICIPIO DE PASTO</t>
  </si>
  <si>
    <t>IMPLEMENTACIÓN DE LA ESTRATEGIA DE INTERNACIONALIZACIÓN: PASTO CONECTADO AL MUNDO 2020 - 2030 - VIGENCIA 2022 EN EL MUNICIPIO DE PASTO</t>
  </si>
  <si>
    <t>IMPLEMENTACIÓN DE LA ESTRATEGIA COMUNICACIÓN PÚBLICA VIGENCIA 2022 EN EL MUNICIPIO DE PASTO</t>
  </si>
  <si>
    <t>FORTALECIMIENTO AL PROCESO DE PLANEACIÓN ESTRATÉGICA VIGENCIA 2022 EN EL MUNICIPIO DE PASTO</t>
  </si>
  <si>
    <t>FORTALECIMIENTO DE LOS MECANISMOS DE DEFENSA JURÍDICA 2022 EN EL MUNICIPIO DE PASTO</t>
  </si>
  <si>
    <t>FORTALECIMIENTO DE LOS PROCESOS TERRITORIALES DE LOS GRUPOS ÉTNICOS DESDE UN ENFOQUE DIFERENCIAL Y MULTICULTURAL VIGENCIA 2022 EN EL MUNICIPIO DE PASTO</t>
  </si>
  <si>
    <t>FORTALECIMIENTO DE LA GOBERNANZA TERRITORIAL DESDE LOS PROCESOS DE PARTICIPACIÓN CIUDADANA PARA LA GRAN CAPITAL VIGENCIA 2022 EN EL MUNICIPIO DE PASTO</t>
  </si>
  <si>
    <t>IMPLEMENTACIÓN DE LA UNIDAD DE ATENCIÓN AL CIUDADANO VIGENCIA 2022 EN EL MUNICIPIO DE PASTO</t>
  </si>
  <si>
    <t>IMPLEMENTACIÓN DEL SISTEMA GESTIÓN DOCUMENTAL VIGENCIA 2022 EN LA ALCALDÍA DE PASTO</t>
  </si>
  <si>
    <t>MEJORAMIENTO DE LAS CONDICIONES FÍSICO LOCATIVAS VIGENCIA 2022 EN LAS SEDES DE LA ALCALDÍA MUNICIPAL DE PASTO</t>
  </si>
  <si>
    <t>FORTALECIMIENTO Y OPERATIVIDAD DEL SISTEMA DE IDENTIFICACIÓN DE POTENCIALES BENEFICIARIOS DE PROGRAMAS SOCIALES DEL ESTADO SISBEN VERSIÓN 2022 EN EL MUNICIPIO DE PASTO</t>
  </si>
  <si>
    <t>FORTALECIMIENTO DE LAS TECNOLOGÍAS DE LA INFORMACIÓN Y LAS COMUNICACIONES VIGENCIA 2022 DEL MUNICIPIO DE PASTO</t>
  </si>
  <si>
    <t>INVENTARIO DE BIENES INMUEBLES DE PROPIEDAD DEL MUNICIPIO VIGENCIA 2022 ALCALDIA DE PASTO</t>
  </si>
  <si>
    <t>INVENTARIO DE BIENES MUEBLES Y EQUIPOS ALMACÉN GENERAL VIGENCIA 2022 ALCALDÍA DE PASTO</t>
  </si>
  <si>
    <t>FORTALECIMIENTO DEL OBSERVATORIO DEL DELITO VIGENCIA 2022 DEL MUNICIPIO DE PASTO</t>
  </si>
  <si>
    <t>FORTALECIMIENTO PARA LA OPERATIVIDAD DE CASA DE JUSTICIA VIGENCIA 2022 EN EL MUNICIPIO DE PASTO</t>
  </si>
  <si>
    <t>APOYO A LOS OPERATIVOS INTERINSTITUCIONALES PAZTO SEGURO VIGENCIA 2022 DEL MUNICIPIO DE PASTO</t>
  </si>
  <si>
    <t>APOYO A LOS ORGANISMOS DE SEGURIDAD Y CONTROL VIGENCIA 2022 DEL MUNICIPIO DE PASTO</t>
  </si>
  <si>
    <t>CONTROL PARA MITIGAR LOS EFECTOS DE LA PANDEMIA DEL COVID 19 VIGENCIA 2022 EN EL MUNICIPIO DE PASTO</t>
  </si>
  <si>
    <t>APOYO AL CENTRO PENITENCIARIO Y CARCELARIO VIGENCIA 2022 DEL MUNICIPIO DE PASTO</t>
  </si>
  <si>
    <t>FORTALECIMIENTO DEL PROCESO DE POSCONFLICTO Y CONSTRUCCIÓN DE PAZ VIGENCIA 2022 EN EL MUNICIPIO DE PASTO</t>
  </si>
  <si>
    <t>FORTALECIMIENTO DE LA CONVIVENCIA VIGENCIA 2022 EN EL MUNICIPIO DE PASTO</t>
  </si>
  <si>
    <t>CONTROL DE LAS INFRACCIONES URBANÍSTICAS AMBIENTALES COMERCIALES Y DE EVENTOS VIGENCIA 2022 EN EL MUNICIPIO DE PASTO</t>
  </si>
  <si>
    <t>APOYO A LA POBLACION VICTIMA DEL CONFLICTO ARMADO VIGENCIA 2022 EN EL MUNICIPIO DE PASTO</t>
  </si>
  <si>
    <t>FORTALECIMIENTO DE LA GESTIÓN TRIBUTARIA VIGENCIA 2022 EN EL MUNICIPIO DE PASTO</t>
  </si>
  <si>
    <t>MEJORAMIENTO Y MANTENIMIENTO DE LA MALLA VIAL RURAL VIGENCIA 2021 MUNICIPIO DE PASTO</t>
  </si>
  <si>
    <t>MEJORAMIENTO DE LA RED ELÉCTRICA RURAL VIGENCIA 2021 DEL MUNICIPIO DE PASTO</t>
  </si>
  <si>
    <t>FORTALECIMIENTO DE LOS ESCENARIOS DEPORTIVOS URBANOS Y RURALES VIGENCIA 2021 MUNICIPIO DE PASTO</t>
  </si>
  <si>
    <t>MANTENIMIENTO Y MEJORAMIENTO DE LA MALLA VIAL URBANA VIGENCIA 2021 DEL MUNICIPIO DE PASTO</t>
  </si>
  <si>
    <t>CONSTRUCCIÓN MEJORAMIENTO YO MANTENIMIENTO DE ESCENARIOS CULTURALES VIGENCIA 2021 DEL MUNICIPIO DE PASTO</t>
  </si>
  <si>
    <t>MEJORAMIENTO Y MANTENIMIENTO DE VÍAS TERCIARIAS DENTRO DE COMUNIDADES INDÍGENAS VIGENCIA 2021 DEL MUNICIPIO PASTO</t>
  </si>
  <si>
    <t>MEJORAMIENTO DE VÍA EN GUALMATÁN A TRAVÉS DEL SISTEMA DE PLACA HUELLA VIGENCIA 2021 MUNICIPIO DE PASTO</t>
  </si>
  <si>
    <t>MEJORAMIENTO DE VÍA EN LA VEREDA MOTILÓN A TRAVÉS DE PLACA HUELLA CORREGIMIENTO DE EL ENCANO MUNICIPIO DE PASTO</t>
  </si>
  <si>
    <t>ADECUACIÓN MEJORAMIENTO Y REFORZAMIENTO DEL TEATRO PASTO EN EL BARRIO LORENZO DE ALDANA DE LA COMUNA 4 DEL MUNICIPIO DE PASTO</t>
  </si>
  <si>
    <t>CONSTRUCCIÓN MEJORAMIENTO YO MANTENIMIENTO DE ESCENARIOS CULTURALES VIGENCIA 2022 DEL MUNICIPIO DE PASTO</t>
  </si>
  <si>
    <t>MEJORAMIENTO Y MANTENIMIENTO DE LA MALLA VIAL RURAL VIGENCIA 2022 MUNICIPIO DE PASTO</t>
  </si>
  <si>
    <t>MEJORAMIENTO DE LA RED ELÉCTRICA RURAL VIGENCIA 2022 EN EL MUNICIPIO DE PASTO</t>
  </si>
  <si>
    <t>MEJORAMIENTO YO MANTENIMIENTO DE ESCENARIOS CULTURALES EN EL MARCO DE PRESUPUESTO PARTICIPATIVO VIGENCIA 2022 DEL MUNICIPIO DE PASTO</t>
  </si>
  <si>
    <t>MANTENIMIENTO DE LOS ESCENARIOS DEPORTIVOS URBANOS Y RURALES EN EL MARCO DE PRESUPUESTO PARTICIPATIVO VIGENCIA 2022 EN EL MUNICIPIO DE PASTO</t>
  </si>
  <si>
    <t>FORTALECIMIENTO DE LOS ESCENARIOS DEPORTIVOS URBANOS Y RURALES VIGENCIA 2022 EN EL MUNICIPIO PASTO</t>
  </si>
  <si>
    <t>MANTENIMIENTO Y MEJORAMIENTO DE LA MALLA VIAL URBANA VIGENCIA 2022 DEL MUNICIPIO DE PASTO</t>
  </si>
  <si>
    <t>ADMINISTRACIÓN DE VALORIZACIÓN PARA CONSTRUCCIÓN DE VÍAS URBANAS VIGENCIA 2022 DEL MUNICIPIO DE PASTO</t>
  </si>
  <si>
    <t>MEJORAMIENTO DE VÍAS URBANAS QUE INCLUYEN COMPONENTE URBANISTICO PARA LA GENERACIÓN DE EMPLEO Y REACTIVACIÓN DE LA ECONOMÍA EN ONCE SECTORES DEL MUNICIPIO DE PASTO</t>
  </si>
  <si>
    <t>FORTALECIMIENTO DE LA GESTIÓN DEL ORDENAMIENTO TERRITORIAL VIGENCIA 2021 EN EL MUNICIPIO DE PASTO</t>
  </si>
  <si>
    <t>GENERACIÓN Y MEJORAMIENTO DEL ESPACIO PÚBLICO EN EL CENTRO HISTÓRICO DE PASTO VIGENCIA 2021 EN EL MUNICIPIO DE PASTO</t>
  </si>
  <si>
    <t>CONSTRUCCIÓN DEL TRAMO 9 DEL PARQUE LINEAL DEL RÍO PASTO VIGENCIA 2022 EN EL MUNICIPIO DE PASTO</t>
  </si>
  <si>
    <t>CONSTRUCCIÓN PARQUES LOS CHILCOS Y MERCEDARIO VIGENCIA 2022 MUNICIPIO DE PASTO</t>
  </si>
  <si>
    <t>CONSTRUCCIÓN PARQUE EN EL BARRIO SUMATAMBO VIGENCIA 2022 DEL MUNICIPIO DE PASTO</t>
  </si>
  <si>
    <t>FORTALECIMIENTO DE LA GESTIÓN DEL ORDENAMIENTO TERRITORIAL VIGENCIA 2022 EN EL MUNICIPIO DE PASTO</t>
  </si>
  <si>
    <t>ACTUALIZACIÓN DE LA ESTRATIFICACIÓN SOCIOECONÓMICA VIGENCIA 2022 DEL MUNICIPIO DE PASTO</t>
  </si>
  <si>
    <t>IMPLEMENTACIÓN DEL PLAN ESPECIAL DE MANEJO Y PROTECCIÓN DEL CENTRO HISTÓRICO VIGENCIA 2022 EN EL MUNICIPIO DE PASTO</t>
  </si>
  <si>
    <t>CONSTRUCCIÓN CERRAMIENTO PARQUE EL EJIDO (PARQUE BOLÍVAR) VIGENCIA 2022 DEL MUNICIPIO DE PASTO</t>
  </si>
  <si>
    <t>MEJORAMIENTO DE PARQUES RECREATIVOS A TRAVÉS DE LA ESTRATEGIA OBRAS POR IMPUESTOS VIGENCIA 2022 - MUNICIPIO PASTO</t>
  </si>
  <si>
    <t>MEJORAMIENTO DE PARQUES RECREATIVOS EN LOS BARRIOS MIRAFLORES LA CAROLINA Y NIZA A TRAVÉS DE LA ESTRATEGIA OBRAS POR IMPUESTOS VIGENCIA 2022 EN EL MUNICIPIO DE PASTO</t>
  </si>
  <si>
    <t>MEJORAMIENTO DE PARQUES RECREATIVOS EN LOS BARRIOS LORENZO Y MIRAFLORES A TRAVÉS DE LA ESTRATEGIA OBRAS POR IMPUESTOS VIGENCIA 2022 EN EL MUNICIPIO DE PASTO</t>
  </si>
  <si>
    <t>MEJORAMIENTO DE PARQUES RECREATIVOS DE LOS BARRIOS VILLA FLOR LAS MERCEDES Y SANTA BÁRBARA A TRAVÉS DE LA ESTRATEGIA OBRAS POR IMPUESTOS - VIGENCIA 2022 - MUNICIPIO DE PASTO</t>
  </si>
  <si>
    <t>FORTALECIMIENTO DE ESCENARIOS DE PARTICIPACIÓN Y OFERTA DE OPORTUNIDADES PARA POBLACIÓN JOVEN VIGENCIA 2022 DEL MUNICIPIO DE PASTO</t>
  </si>
  <si>
    <t>SUBSIDIO Y APORTES SOLIDARIOS PARA EL SERVICIO PÚBLICO DOMICILIARIO DE ASEO EN LOS ESTRATOS 12 Y 3 SECTOR URBANO Y RURAL VIGENCIA 2022 EN EL MUNICIPIO DE PASTO</t>
  </si>
  <si>
    <t>CONSTRUCCIÓN YO MEJORAMIENTO DE VIVIENDA EN EL SECTOR URBANO Y RURAL VIGENCIA 2022 DEL MUNICIPIO DE PASTO</t>
  </si>
  <si>
    <t>MEJORAMIENTO DE VIVIENDA SOCIAL PARA POBLACIÓN ASENTADA EN ZONA DE RIESGO Y VICTIMA VIGENCIA 2022 EN EL MUNICIPIO DE PASTO</t>
  </si>
  <si>
    <t>FORTALECIMIENTO EN LA EDUCACION DE LA ACTIVIDAD FISICA LA RECREACION Y EL APROVECHAMIENTO DEL TIEMPO LIBRE VIGECIA 2021 DEL MUNICIPIO DE PASTO</t>
  </si>
  <si>
    <t>FORTALECIMIENTO A LA CULTURA DEPORTIVA VIGENCIA 2021; DEL MUNICIPIO DE PASTO</t>
  </si>
  <si>
    <t>DESARROLLO DE ESTRATEGIAS PARA EL FORTALECIMIENTO DE LA ACTIVIDAD FÍSICA Y LA RECREACIÓN VIGENCIA 2022 EN EL MUNICIPIO DE PASTO</t>
  </si>
  <si>
    <t>MEJORAMIENTO DE LA CULTURA EN EL DEPORTE CON LA REVOLUCIÓN DEPORTIVA VIGENCIA 2022 EN EL MUNICIPIO DE PASTO</t>
  </si>
  <si>
    <t>FORTALECIMIENTO A LA ATENCIÓN DEL ENVEJECIMIENTO HUMANO Y CON BIENESTAR VIGENCIA 2022 EN EL MUNICIPIO DE PASTO</t>
  </si>
  <si>
    <t>FORTALECIMIENTO DE LOS PROGRAMAS NACIONALES FAMILIAS EN ACCIÓN JÓVENES EN ACCIÓN Y RED UNIDOS VIGENCIA 2022 EN EL MUNICIPIO DE PASTO</t>
  </si>
  <si>
    <t>IMPLEMENTACIÓN DEL PROGRAMA MÍNIMO VITAL DE AGUA POTABLE MÁS AGUA MÁS VERDE VIGENCIA 2022 EN EL MUNICIPIO DE PASTO</t>
  </si>
  <si>
    <t>FORTALECIMIENTO AL PROGRAMA DE ATENCIÓN INTEGRAL A LA POBLACIÓN HABITANTE DE CALLE Y EN CALLE VIGENCIA 2022 EN EL MUNICIPIO DE PASTO</t>
  </si>
  <si>
    <t>FORTALECIMIENTO AL PROGRAMA COMEDORES SOLIDARIOS SANA NUTRICIÓN Y VIDA SALUDABLE VIGENCIA 2022 EN EL MUNICIPIO DE PASTO</t>
  </si>
  <si>
    <t>FORTALECIMIENTO A ENTORNOS QUE PROMUEVEN HECHOS DE PAZ CDI NIDOS NUTRIR VIGENCIA 2022 EN EL MUNICIPIO DE PASTO</t>
  </si>
  <si>
    <t>FORTALECIMIENTO AL PROGRAMA RECUPERANDO MI HOGAR ENTORNO AMABLE VIGENCIA 2022 EN EL MUNICIPIO DE PASTO</t>
  </si>
  <si>
    <t>IMPLEMENTACIÓN DEL PROGRAMA DE PREVENCIÓN Y ERRADICACIÓN DEL TRABAJO INFANTIL VIGENCIA 2022 EN EL MUNICIPIO DE PASTO</t>
  </si>
  <si>
    <t>CONSTRUCCIÓN DE CENTROS VIDA PARA EL ADULTO MAYOR VIGENCIA 2022 EN EL MUNICIPIO DE PASTO</t>
  </si>
  <si>
    <t>MEJORAMIENTO DE LOS CENTROS DE DESARROLLO INFANTIL NIDOS NUTRIR VIGENCIA 2022 EN EL MUNICIPIO DE PASTO</t>
  </si>
  <si>
    <t>FORTALECIMIENTO A LOS PROCESOS DE ATENCIÓN PARA LA POBLACIÓN CON DISCAPACIDAD VIGENCIA 2022 EN EL MUNICIPIO DE PASTO</t>
  </si>
  <si>
    <t>FORTALECIMIENTO CIUDADANO DE LOS PLANES ESTRATÉGICOS DE REACTIVACIÓN SOCIAL FRENTE AL COVID 19 VIGENCIA 2022 EN EL MUNICIPIO DE PASTO</t>
  </si>
  <si>
    <t>CONSERVACIÓN CARNAVAL DE NEGROS Y BLANCOS NO CONVENCIONAL VIGENCIA 2021 EN EL MUNICIPIO DE PASTO</t>
  </si>
  <si>
    <t>DESARROLLO DE PASTO LA GRAN CAPITAL LECTORA VIGENCIA 2022 EN EL MUNICIPIO DE PASTO</t>
  </si>
  <si>
    <t>FORTALECIMIENTO A LOS PROCESOS ARTÍSTICOS CULTURALES PATRIMONIALES E INVESTIGATIVOS VIGENCIA 2022 EN EL MUNICIPIO DE PASTO</t>
  </si>
  <si>
    <t>DESARROLLO DE ESTRATEGIAS PARA EL FORTALECIMIENTO DE LA EDUCACIÓN Y FORMACIÓN EN CULTURA CIUDADANA VIGENCIA 2022 EN EL MUNICIPIO DE PASTO</t>
  </si>
  <si>
    <t>FORTALECIMIENTO DE LA CULTURA CIUDADANA EN RELACIÓN A LA VALORACIÓN PROTECCIÓN Y USO SOCIAL Y RESPONSABLE DEL MEDIO AMBIENTE VIGENCIA 2022 EN EL MUNICIPIO DE PASTO</t>
  </si>
  <si>
    <t>IMPLEMENTACIÓN DE ESTRATEGIAS EN CULTURA CIUDADANA PARA FORTALECER LA CONVIVENCIA Y LA PAZ VIGENCIA 2022 EN EL MUNICIPIO DE PASTO</t>
  </si>
  <si>
    <t>IMPLEMENTACIÓN DE ESTRATEGIAS EFECTIVAS EN CULTURA CIUDADANA FRENTE A LOS IMPACTOS NEGATIVOS DE LA PANDEMIA COVID 19 VIGENCIA 2022 EN EL MUNICIPIO DE PASTO</t>
  </si>
  <si>
    <t>FORTALECIMIENTO DE LA CULTURA PARTICIPATIVA Y ATENCIÓN A LA DIVERSIDAD VIGENCIA 2022 EN EL MUNICIPIO DE PASTO</t>
  </si>
  <si>
    <t>DESARROLLO DE ACCIONES EN CULTURA CIUDADANA PARA FORTALECER LA INTERACCIÓN EN EL ESPACIO PÚBLICO Y LA MOVILIDAD VIGENCIA 2022 EN EL MUNICIPIO DE PASTO</t>
  </si>
  <si>
    <t>FORTALECIMIENTO DE LA CULTURA DE LA LEGALIDAD UN REFLEJO DEL BUEN CIUDADANO VIGENCIA 2022 EN EL MUNICIPIO DE PASTO</t>
  </si>
  <si>
    <t>FORMACIÓN ARTÍSTICA Y ARTESANAL VIGENCIA 2022 EN EL MUNICIPIO DE PASTO</t>
  </si>
  <si>
    <t>FORTALECIMIENTO DE LA COSMOVISIÓN USOS COSTUMBRES Y TRADICIONES DEL PUEBLO QUILLASINGA REFUGIO DEL SOL VIGENCIA 2022 EN EL ENCANO MUNICIPIO DE PASTO</t>
  </si>
  <si>
    <t>FORTALECIMIENTO DE ESPACIOS Y PROCESOS CULTURALES EN EL RESGUARDO INDÍGENA LA LAGUNA PEJENDINO VIGENCIA 2022 EN EL MUNICIPIO DE PASTO</t>
  </si>
  <si>
    <t>FORTALECIMIENTO DEL EJERCICIO DE INSPECCIÓN Y VIGILANCIA DE ESTABLECIMIENTOS NO OFICIALES DE EDUCACIÓN FORMAL EN LA SECRETARIA DE EDUCACIÓN VIGENCIA 2022 EN EL MUNICIPIO DE PASTO</t>
  </si>
  <si>
    <t>APOYO EN LA ATENCIÓN EDUCATIVA DE NIÑOS NIÑAS Y ADOLESCENTES VICTIMAS DEL CONFLICTO VIGENCIA 2022 EN EL MUNICIPIO DE PASTO</t>
  </si>
  <si>
    <t>APOYO A LA PRESTACIÓN DEL SERVICIO PÚBLICO EDUCATIVO CONTRATADO POR PARTE DE LAS ENTIDADES TERRITORIALES CERTIFICADAS VIGENCIA 2022 EN EL MUNICIPIO DE PASTO</t>
  </si>
  <si>
    <t>APOYO EN LA ATENCIÓN DE NIÑOS NIÑAS Y ADOLESCENTES EN CONDICIÓN DE ENFERMEDAD VINCULADOS AL AULA HOSPITALARIA VIGENCIA 2022 EN EL MUNICIPIO DE PASTO</t>
  </si>
  <si>
    <t>FORTALECIMIENTO DE LA RED DE ESCUELAS DE FORMACIÓN MUSICAL VIGENCIA 2022 EN EL MUNICIPIO DE PASTO</t>
  </si>
  <si>
    <t>APOYO EDUCATIVO A POBLACIÓN EN CONDICIÓN DE DISCAPACIDAD SEVERA VIGENCIA 2022 EN EL MUNICIPIO DE PASTO</t>
  </si>
  <si>
    <t>APOYO EN LA ATENCIÓN A POBLACIÓN DE ADOLESCENTES VINCULADOS AL SISTEMA DE RESPONSABILIDAD PENAL VIGENCIA 2022 EN EL MUNICIPIO DE PASTO</t>
  </si>
  <si>
    <t>APOYO AL TRANSPORTE ESCOLAR DE ESTABLECIMIENTOS EDUCATIVOS VIGENCIA 2022 EN EL MUNICIPIO DE PASTO</t>
  </si>
  <si>
    <t>MEJORAMIENTO DE ESPACIOS FÍSICOS Y DOTACION EN LOS ESTABLECIMIENTOS EDUCATIVOS OFICIALES VIGENCIA 2022 EN EL MUNICIPIO DE PASTO</t>
  </si>
  <si>
    <t>MEJORAMIENTO DEL AMBIENTE LABORAL EN LA SECRETARIA DE EDUCACIÓN Y EN LOS ESTABLECIMIENTOS EDUCATIVOS VIGENCIA 2022 DEL MUNICIPIO DE PASTO</t>
  </si>
  <si>
    <t>MEJORAMIENTO DE ESPACIOS FÍSICOS Y DOTACIÓN EN LOS ESTABLECIMIENTOS EDUCATIVOS QUE APLICAN AL PROGRAMA JORNADA ÚNICA VIGENCIA 2022 EN EL MUNICIPIO DE PASTO</t>
  </si>
  <si>
    <t>FORTALECIMIENTO DE LAS TIC EN LOS ESTABLECIMIENTOS EDUCATIVOS VIGENCIA 2022 DEL MUNICIPIO DE PASTO</t>
  </si>
  <si>
    <t>FORTALECIMIENTO PEDAGOGICO E INSTITUCIONAL PARA LA EDUCACION EN EMERGENCIA DE LOS ESTABLECIMIENTOS EDUCATIVOS. VIGENCIA 2022 DEL MUNICIPIO DE PASTO</t>
  </si>
  <si>
    <t>APOYO A LA IMPLEMENTACIÓN DEL PROGRAMA DE ALIMENTACIÓN ESCOLAR PAE VIGENCIA 2022 EN EL MUNICIPIO DE PASTO</t>
  </si>
  <si>
    <t>APOYO PEDÁGOGICO PARA LA ATENCIÓN EDUCATIVA DE LA POBLACIÓN EN SITUACIÓN DE DISCAPACIDAD YO TALENTOS EXCECPIONALES EN EL MARCO DE LA EDUCACIÓN INCLUSIVA VIGENCIA 2022 EN EL MUNICIPIO DE PASTO</t>
  </si>
  <si>
    <t>ADMINISTRACIÓN DE COSTOS DEL SECTOR EDUCATIVO VIGENCIA 2022 EN EL MUNICIPIO DE PASTO</t>
  </si>
  <si>
    <t>FORTALECIMIENTO DE LOS PROYECTOS OBLIGATORIOS Y TRANSVERSALES PARA LA CONVIVENCIA Y LA CULTURA DE PAZ EN LOS ESTABLECIMIENTOS EDUCATIVOS VIGENCIA 2022 DEL MUNICIPIO DE PASTO</t>
  </si>
  <si>
    <t>IMPLEMENTACIÓN INTEGRAL DE PRÁCTICAS PEDAGÓGICAS PARA EL MEJORAMIENTO DE LA CALIDAD EDUCATIVA EN TIEMPOS DE EMERGENCIA EN LOS EE VIGENCIA 2022 EN EL MUNICIPIO DE PASTO</t>
  </si>
  <si>
    <t>FORTALECIMIENTO EN LA PRESTACIÓN DEL SERVICIO DE LOS ESTABLECIMIENTOS DE EDUCACIÓN PARA EL TRABAJO VIGENCIA 2022 EN EL MUNICIPIO DE PASTO</t>
  </si>
  <si>
    <t>FORTALECIMIENTO DE LOS PROCESOS DE ARTICULACIÓN DE LA MEDIA TÉCNICA EN LOS ESTABLECIMIENTOS EDUCATIVOS VIGENCIA 2022 EN EL MUNICIPIO DE PASTO</t>
  </si>
  <si>
    <t>FORTALECIMIENTO AL SISTEMA DE EDUCACIÓN DURANTE LA SITUACIÓN DE EMERGENCIA SANITARIA DECLARADA POR LA PANDEMIA DEL COVID-19 VIGENCIA 2022 EN EL MUNICIPIO DE PASTO</t>
  </si>
  <si>
    <t>APOYO EN LA REIVINDICACIÓN DE DERECHOS Y EMPODERAMIENTO DE LAS MUJERES VIGENCIA 2022 DEL MUNICIPIO DE PASTO</t>
  </si>
  <si>
    <t>PROTECCIÓN DE DERECHOS Y GENERACIÓN DE OPORTUNIDADES PARA POBLACIÓN CON ORIENTACIONES SEXUALES E IDENTIDADES DE GÉNERO DIVERSAS VIGENCIA 2022 DEL MUNICIPIO DE PASTO</t>
  </si>
  <si>
    <t>FORTALECIMIENTO ADMINISTRATIVO DE LA SECRETARÍA MUNICIPAL DE SALUD VIGENCIA 2022 MUNICIPIO DE PASTO</t>
  </si>
  <si>
    <t>PREVENCIÓN DE ENFERMEDADES NO TRANSMISIBLES VIGENCIA 2022 EN EL MUNICIPIO DE PASTO</t>
  </si>
  <si>
    <t>IMPLEMENTACIÓN DE ESTRATEGIAS PARA LA DISMINUCIÓN DEL BAJO PESO AL NACER VIGENCIA 2022 MUNICIPIO DE PASTO</t>
  </si>
  <si>
    <t>CONTROL DE EVENTOS DE VIGILANCIA EN SALUD PUBLICA VIGENCIA 2022 EN EL MUNICIPIO DE PASTO</t>
  </si>
  <si>
    <t>FORTALECIMIENTO DE REDES PARA UNA SALUD MENTAL DE CALIDAD VIGENCIA 2022 MUNICIPIO DE PASTO</t>
  </si>
  <si>
    <t>MEJORAMIENTO DE LA SEGURIDAD Y LA SALUD EN EL TRABAJO DE LA POBLACIÓN DE TRABAJADORES FORMAL E INFORMAL VIGENCIA 2022 EN EL MUNICIPIO DE PASTO</t>
  </si>
  <si>
    <t>PREVENCIÓN DE ENFERMEDADES TRANSMISIBLES E INMUNOPREVENIBLES 2022 DEL MUNICIPIO DE PASTO</t>
  </si>
  <si>
    <t>FORTALECIMIENTO DE LAS ACCIONES DE INSPECCIÓN VIGILANCIA Y CONTROL A LOS SUJETOS DE INTERÉS SANITARIO VIGENCIA 2022 DEL MUNICIPIO DE PASTO</t>
  </si>
  <si>
    <t>MEJORAMIENTO DE LOS PROCESOS DE SALUD PUBLICA EN EMERGENCIAS Y DESASTRES VIGENCIA 2022 EN EL MUNICIPIO DE PASTO</t>
  </si>
  <si>
    <t>FORTALECIMIENTO DEL SISTEMA GENERAL DE SEGURIDAD SOCIAL EN SALUD - SGSSS VIGENCIA 2022 EN EL MUNICIPIO DE PASTO</t>
  </si>
  <si>
    <t>ASISTENCIA PARA MEJORAR LA GESTIÓN DE LA SALUD PÚBLICA VIGENCIA 2022 MUNICIPIO DE PASTO</t>
  </si>
  <si>
    <t>FORTALECIMIENTO DE LA SALUD HUMANISTA EN POBLACIONES VULNERABLES VIGENCIA 2022 MUNICIPIO DE PASTO</t>
  </si>
  <si>
    <t>FORTALECIMIENTO DE LA ARTICULACIÓN INTERSECTORIAL Y COMUNITARIA EN LA GARANTÍA PROGRESIVA DEL DERECHO HUMANO A LA ALIMENTACIÓN Y NUTRICIÓN ADECUADA 2022 EN EL MUNICIPIO DE PASTO</t>
  </si>
  <si>
    <t>FORTALECIMIENTO DEL CONOCIMIENTO DE LOS DERECHOS SEXUALES DERECHOS REPRODUCTIVOS VIGENCIA 2022 EN PASTO</t>
  </si>
  <si>
    <t>CONSTRUCCIÓN DEL CENTRO DE ZOONOSIS VIGENCIA 2022 - 2023 EN EL MUNICIPIO DE PASTO</t>
  </si>
  <si>
    <t>CONSTRUCCIÓN DE LOS ESCENARIOS DEPORTIVOS UBICADOS EN LA SECRETARIA DE BIENESTAR SOCIAL COMUNA 6VIGENCIA 2020-2021 DEL MUNICIPIO DE PASTO</t>
  </si>
  <si>
    <t>% GESTIÓN</t>
  </si>
  <si>
    <t>% FINANCIERO</t>
  </si>
  <si>
    <t>% FISICO (PRODUCTO)</t>
  </si>
  <si>
    <t>AVANCE PROYECTOS DE INVERSIÓN VIGENCIA 2022 
TERCER TRIMESTRE - CORTE SEPTIEMBRE 30</t>
  </si>
  <si>
    <t>EJECUCIÓN FINANCIERA DE PROYECTOS DE INVERSIÓN REGISTRADOS EN BANCO DE PROYECTOS
TERCER TRIMESTRE
VIGENCIA 2022
Fuente: Plataforma SPI - DNP</t>
  </si>
  <si>
    <t>% Avance Financiero</t>
  </si>
  <si>
    <t>Dirección Administrativa de Plazas de Mercado</t>
  </si>
  <si>
    <t>Secretaría de Desarrollo Económico y Competitividad</t>
  </si>
  <si>
    <t>Oficina de Control Interno</t>
  </si>
  <si>
    <t>Dirección Administrativa de Espacio Público</t>
  </si>
  <si>
    <t>Secretaría de las Mujeres, Orientaciones Sexuales e Identidade de Género</t>
  </si>
  <si>
    <t xml:space="preserve">Dirección Administrativa para Prevención y control riesgo de Desastres </t>
  </si>
  <si>
    <t>Dirección Administrativa Control Interno Disciplinario</t>
  </si>
  <si>
    <t>Oficina de Comunicación Social</t>
  </si>
  <si>
    <t>Oficina de asesoría Jurídica</t>
  </si>
  <si>
    <t>Secretaría de las Mujeres, Orientaciones Sexuales e Identidades de Género</t>
  </si>
  <si>
    <t>Pasto Deporte</t>
  </si>
  <si>
    <t>CÓDIGO BPIN</t>
  </si>
  <si>
    <t>AVANCE PROYECTOS DE INVERSIÓN VIGENCIA 2022 
CONSOLIDADO RANGO DE EJECUCIÓN  
TERCER TRIMESTRE - CORTE SEPTIEMBRE 30</t>
  </si>
  <si>
    <t>67,48% - 75%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</si>
</sst>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0_ ;\-0\ "/>
    <numFmt numFmtId="165" formatCode="0.000"/>
  </numFmts>
  <fonts count="3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1" fontId="18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2" fontId="21" fillId="37" borderId="1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38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39" borderId="10" xfId="0" applyFont="1" applyFill="1" applyBorder="1" applyAlignment="1">
      <alignment horizontal="center" vertical="center" wrapText="1"/>
    </xf>
    <xf numFmtId="0" fontId="19" fillId="0" borderId="10" xfId="0" quotePrefix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38" borderId="10" xfId="0" applyFill="1" applyBorder="1" applyAlignment="1">
      <alignment horizontal="right"/>
    </xf>
    <xf numFmtId="0" fontId="0" fillId="34" borderId="10" xfId="0" applyFill="1" applyBorder="1" applyAlignment="1">
      <alignment horizontal="right"/>
    </xf>
    <xf numFmtId="0" fontId="0" fillId="35" borderId="10" xfId="0" applyFill="1" applyBorder="1" applyAlignment="1">
      <alignment horizontal="right"/>
    </xf>
    <xf numFmtId="0" fontId="16" fillId="40" borderId="10" xfId="0" applyFont="1" applyFill="1" applyBorder="1" applyAlignment="1">
      <alignment horizontal="right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justify" vertical="center" wrapText="1"/>
    </xf>
    <xf numFmtId="0" fontId="19" fillId="41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justify" vertical="center" wrapText="1"/>
    </xf>
    <xf numFmtId="0" fontId="25" fillId="0" borderId="10" xfId="0" applyFont="1" applyFill="1" applyBorder="1" applyAlignment="1">
      <alignment horizontal="justify" vertical="center" wrapText="1"/>
    </xf>
    <xf numFmtId="0" fontId="25" fillId="0" borderId="10" xfId="0" applyFont="1" applyBorder="1" applyAlignment="1">
      <alignment horizontal="justify" vertical="center" wrapText="1"/>
    </xf>
    <xf numFmtId="0" fontId="0" fillId="38" borderId="10" xfId="0" applyFill="1" applyBorder="1" applyAlignment="1">
      <alignment horizontal="right" vertical="center"/>
    </xf>
    <xf numFmtId="0" fontId="0" fillId="34" borderId="10" xfId="0" applyFill="1" applyBorder="1" applyAlignment="1">
      <alignment horizontal="right" vertical="center"/>
    </xf>
    <xf numFmtId="0" fontId="0" fillId="39" borderId="10" xfId="0" applyFill="1" applyBorder="1" applyAlignment="1">
      <alignment horizontal="right" vertical="center"/>
    </xf>
    <xf numFmtId="0" fontId="26" fillId="40" borderId="10" xfId="0" applyFont="1" applyFill="1" applyBorder="1" applyAlignment="1">
      <alignment horizontal="center"/>
    </xf>
    <xf numFmtId="0" fontId="17" fillId="0" borderId="0" xfId="0" applyFont="1"/>
    <xf numFmtId="0" fontId="28" fillId="0" borderId="0" xfId="0" applyFont="1" applyAlignment="1">
      <alignment horizontal="center" vertical="center"/>
    </xf>
    <xf numFmtId="0" fontId="24" fillId="0" borderId="10" xfId="0" applyFont="1" applyFill="1" applyBorder="1" applyAlignment="1">
      <alignment horizontal="center" wrapText="1"/>
    </xf>
    <xf numFmtId="0" fontId="27" fillId="0" borderId="10" xfId="0" applyFont="1" applyBorder="1" applyAlignment="1">
      <alignment horizontal="center"/>
    </xf>
    <xf numFmtId="0" fontId="29" fillId="40" borderId="10" xfId="0" applyFont="1" applyFill="1" applyBorder="1" applyAlignment="1">
      <alignment horizontal="center"/>
    </xf>
    <xf numFmtId="0" fontId="0" fillId="0" borderId="0" xfId="0" applyAlignment="1">
      <alignment horizontal="justify" vertical="center" wrapText="1"/>
    </xf>
    <xf numFmtId="164" fontId="19" fillId="0" borderId="10" xfId="43" applyNumberFormat="1" applyFont="1" applyBorder="1" applyAlignment="1">
      <alignment horizontal="center" vertical="center" wrapText="1"/>
    </xf>
    <xf numFmtId="3" fontId="19" fillId="0" borderId="10" xfId="0" applyNumberFormat="1" applyFont="1" applyBorder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30" fillId="37" borderId="10" xfId="0" applyFont="1" applyFill="1" applyBorder="1" applyAlignment="1">
      <alignment horizontal="center" vertical="center" wrapText="1"/>
    </xf>
    <xf numFmtId="0" fontId="26" fillId="37" borderId="10" xfId="0" applyFont="1" applyFill="1" applyBorder="1" applyAlignment="1">
      <alignment horizontal="center"/>
    </xf>
    <xf numFmtId="0" fontId="21" fillId="36" borderId="10" xfId="0" applyFont="1" applyFill="1" applyBorder="1" applyAlignment="1">
      <alignment horizontal="center" vertical="center" wrapText="1"/>
    </xf>
    <xf numFmtId="0" fontId="21" fillId="37" borderId="10" xfId="0" applyFont="1" applyFill="1" applyBorder="1" applyAlignment="1">
      <alignment horizontal="center" vertical="center" wrapText="1"/>
    </xf>
    <xf numFmtId="0" fontId="32" fillId="37" borderId="10" xfId="0" applyFont="1" applyFill="1" applyBorder="1" applyAlignment="1">
      <alignment horizontal="center" vertical="center"/>
    </xf>
    <xf numFmtId="0" fontId="21" fillId="36" borderId="10" xfId="0" applyFont="1" applyFill="1" applyBorder="1" applyAlignment="1">
      <alignment horizontal="center" vertical="center" wrapText="1"/>
    </xf>
    <xf numFmtId="0" fontId="22" fillId="36" borderId="10" xfId="0" applyFont="1" applyFill="1" applyBorder="1" applyAlignment="1">
      <alignment horizontal="center" vertical="center" wrapText="1"/>
    </xf>
    <xf numFmtId="164" fontId="19" fillId="0" borderId="10" xfId="43" applyNumberFormat="1" applyFont="1" applyFill="1" applyBorder="1" applyAlignment="1">
      <alignment horizontal="center" vertical="center" wrapText="1"/>
    </xf>
    <xf numFmtId="3" fontId="23" fillId="37" borderId="10" xfId="0" applyNumberFormat="1" applyFont="1" applyFill="1" applyBorder="1" applyAlignment="1">
      <alignment horizontal="center" vertical="center" wrapText="1"/>
    </xf>
    <xf numFmtId="2" fontId="23" fillId="37" borderId="10" xfId="0" applyNumberFormat="1" applyFont="1" applyFill="1" applyBorder="1" applyAlignment="1">
      <alignment horizontal="center" vertical="center" wrapText="1"/>
    </xf>
    <xf numFmtId="165" fontId="23" fillId="37" borderId="10" xfId="0" applyNumberFormat="1" applyFont="1" applyFill="1" applyBorder="1" applyAlignment="1">
      <alignment horizontal="center" vertical="center" wrapText="1"/>
    </xf>
    <xf numFmtId="0" fontId="22" fillId="37" borderId="10" xfId="0" applyFont="1" applyFill="1" applyBorder="1" applyAlignment="1">
      <alignment horizontal="center" vertical="center" wrapText="1"/>
    </xf>
    <xf numFmtId="0" fontId="22" fillId="37" borderId="10" xfId="0" applyFont="1" applyFill="1" applyBorder="1" applyAlignment="1">
      <alignment horizontal="center" vertical="center"/>
    </xf>
    <xf numFmtId="0" fontId="32" fillId="37" borderId="10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2" fillId="36" borderId="10" xfId="0" applyFont="1" applyFill="1" applyBorder="1" applyAlignment="1">
      <alignment horizontal="center" vertical="center" wrapText="1"/>
    </xf>
    <xf numFmtId="0" fontId="26" fillId="40" borderId="11" xfId="0" applyFont="1" applyFill="1" applyBorder="1" applyAlignment="1">
      <alignment horizontal="center" vertical="center" wrapText="1"/>
    </xf>
    <xf numFmtId="0" fontId="26" fillId="40" borderId="13" xfId="0" applyFont="1" applyFill="1" applyBorder="1" applyAlignment="1">
      <alignment horizontal="center" vertical="center" wrapText="1"/>
    </xf>
    <xf numFmtId="0" fontId="16" fillId="40" borderId="11" xfId="0" applyFont="1" applyFill="1" applyBorder="1" applyAlignment="1">
      <alignment horizontal="center" vertical="center" wrapText="1"/>
    </xf>
    <xf numFmtId="0" fontId="16" fillId="40" borderId="13" xfId="0" applyFont="1" applyFill="1" applyBorder="1" applyAlignment="1">
      <alignment horizontal="center" vertical="center" wrapText="1"/>
    </xf>
    <xf numFmtId="0" fontId="22" fillId="37" borderId="12" xfId="0" applyFont="1" applyFill="1" applyBorder="1" applyAlignment="1">
      <alignment horizontal="center" vertical="center" wrapText="1"/>
    </xf>
    <xf numFmtId="0" fontId="22" fillId="37" borderId="13" xfId="0" applyFont="1" applyFill="1" applyBorder="1" applyAlignment="1">
      <alignment horizontal="center" vertical="center" wrapText="1"/>
    </xf>
    <xf numFmtId="0" fontId="22" fillId="37" borderId="11" xfId="0" applyFont="1" applyFill="1" applyBorder="1" applyAlignment="1">
      <alignment horizontal="center" vertical="center" wrapText="1"/>
    </xf>
    <xf numFmtId="0" fontId="33" fillId="37" borderId="10" xfId="0" applyFont="1" applyFill="1" applyBorder="1" applyAlignment="1">
      <alignment horizontal="center" vertical="center" wrapText="1"/>
    </xf>
    <xf numFmtId="2" fontId="23" fillId="36" borderId="10" xfId="0" applyNumberFormat="1" applyFont="1" applyFill="1" applyBorder="1" applyAlignment="1">
      <alignment horizontal="center" vertical="center" wrapText="1"/>
    </xf>
    <xf numFmtId="0" fontId="22" fillId="36" borderId="15" xfId="0" applyFont="1" applyFill="1" applyBorder="1" applyAlignment="1">
      <alignment horizontal="center" vertical="center" wrapText="1"/>
    </xf>
    <xf numFmtId="0" fontId="22" fillId="36" borderId="16" xfId="0" applyFont="1" applyFill="1" applyBorder="1" applyAlignment="1">
      <alignment horizontal="center" vertical="center" wrapText="1"/>
    </xf>
    <xf numFmtId="0" fontId="22" fillId="36" borderId="17" xfId="0" applyFont="1" applyFill="1" applyBorder="1" applyAlignment="1">
      <alignment horizontal="center" vertical="center" wrapText="1"/>
    </xf>
    <xf numFmtId="0" fontId="22" fillId="36" borderId="18" xfId="0" applyFont="1" applyFill="1" applyBorder="1" applyAlignment="1">
      <alignment horizontal="center" vertical="center" wrapText="1"/>
    </xf>
    <xf numFmtId="0" fontId="22" fillId="36" borderId="14" xfId="0" applyFont="1" applyFill="1" applyBorder="1" applyAlignment="1">
      <alignment horizontal="center" vertical="center" wrapText="1"/>
    </xf>
    <xf numFmtId="0" fontId="22" fillId="36" borderId="19" xfId="0" applyFont="1" applyFill="1" applyBorder="1" applyAlignment="1">
      <alignment horizontal="center" vertical="center" wrapText="1"/>
    </xf>
    <xf numFmtId="0" fontId="22" fillId="36" borderId="11" xfId="0" applyFont="1" applyFill="1" applyBorder="1" applyAlignment="1">
      <alignment horizontal="center" vertical="center" wrapText="1"/>
    </xf>
    <xf numFmtId="0" fontId="22" fillId="36" borderId="12" xfId="0" applyFont="1" applyFill="1" applyBorder="1" applyAlignment="1">
      <alignment horizontal="center" vertical="center" wrapText="1"/>
    </xf>
    <xf numFmtId="0" fontId="22" fillId="36" borderId="13" xfId="0" applyFont="1" applyFill="1" applyBorder="1" applyAlignment="1">
      <alignment horizontal="center" vertical="center" wrapText="1"/>
    </xf>
    <xf numFmtId="0" fontId="21" fillId="38" borderId="10" xfId="0" applyFont="1" applyFill="1" applyBorder="1" applyAlignment="1">
      <alignment horizontal="center" vertical="center"/>
    </xf>
    <xf numFmtId="10" fontId="21" fillId="38" borderId="10" xfId="0" applyNumberFormat="1" applyFont="1" applyFill="1" applyBorder="1" applyAlignment="1">
      <alignment horizontal="center" vertical="center"/>
    </xf>
    <xf numFmtId="1" fontId="21" fillId="38" borderId="10" xfId="0" applyNumberFormat="1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center" vertical="center"/>
    </xf>
    <xf numFmtId="1" fontId="21" fillId="34" borderId="10" xfId="0" applyNumberFormat="1" applyFont="1" applyFill="1" applyBorder="1" applyAlignment="1">
      <alignment horizontal="center" vertical="center"/>
    </xf>
    <xf numFmtId="0" fontId="21" fillId="41" borderId="10" xfId="0" applyFont="1" applyFill="1" applyBorder="1" applyAlignment="1">
      <alignment horizontal="center" vertical="center"/>
    </xf>
    <xf numFmtId="10" fontId="21" fillId="41" borderId="10" xfId="0" applyNumberFormat="1" applyFont="1" applyFill="1" applyBorder="1" applyAlignment="1">
      <alignment horizontal="center" vertical="center"/>
    </xf>
    <xf numFmtId="1" fontId="21" fillId="41" borderId="10" xfId="0" applyNumberFormat="1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1" fontId="21" fillId="33" borderId="10" xfId="0" applyNumberFormat="1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center" vertical="center"/>
    </xf>
    <xf numFmtId="1" fontId="21" fillId="37" borderId="10" xfId="0" applyNumberFormat="1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3" fontId="21" fillId="36" borderId="10" xfId="0" applyNumberFormat="1" applyFont="1" applyFill="1" applyBorder="1" applyAlignment="1">
      <alignment horizontal="center" vertical="center" wrapText="1"/>
    </xf>
    <xf numFmtId="4" fontId="21" fillId="36" borderId="10" xfId="0" applyNumberFormat="1" applyFont="1" applyFill="1" applyBorder="1" applyAlignment="1">
      <alignment horizontal="center" vertical="center" wrapText="1"/>
    </xf>
    <xf numFmtId="2" fontId="21" fillId="36" borderId="10" xfId="0" applyNumberFormat="1" applyFont="1" applyFill="1" applyBorder="1" applyAlignment="1">
      <alignment horizontal="center" vertical="center" wrapText="1"/>
    </xf>
    <xf numFmtId="3" fontId="23" fillId="36" borderId="10" xfId="0" applyNumberFormat="1" applyFont="1" applyFill="1" applyBorder="1" applyAlignment="1">
      <alignment horizontal="center" vertical="center" wrapText="1"/>
    </xf>
    <xf numFmtId="4" fontId="23" fillId="36" borderId="10" xfId="0" applyNumberFormat="1" applyFont="1" applyFill="1" applyBorder="1" applyAlignment="1">
      <alignment horizontal="center" vertical="center" wrapText="1"/>
    </xf>
    <xf numFmtId="4" fontId="23" fillId="37" borderId="10" xfId="0" applyNumberFormat="1" applyFont="1" applyFill="1" applyBorder="1" applyAlignment="1">
      <alignment horizontal="center" vertical="center" wrapText="1"/>
    </xf>
    <xf numFmtId="1" fontId="23" fillId="37" borderId="1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9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2" fontId="23" fillId="0" borderId="0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2" fontId="19" fillId="33" borderId="10" xfId="0" applyNumberFormat="1" applyFont="1" applyFill="1" applyBorder="1" applyAlignment="1">
      <alignment horizontal="center" vertical="center" wrapText="1"/>
    </xf>
    <xf numFmtId="2" fontId="19" fillId="41" borderId="10" xfId="0" applyNumberFormat="1" applyFont="1" applyFill="1" applyBorder="1" applyAlignment="1">
      <alignment horizontal="center" vertical="center" wrapText="1"/>
    </xf>
    <xf numFmtId="2" fontId="19" fillId="38" borderId="10" xfId="0" applyNumberFormat="1" applyFont="1" applyFill="1" applyBorder="1" applyAlignment="1">
      <alignment horizontal="center" vertical="center" wrapText="1"/>
    </xf>
    <xf numFmtId="2" fontId="19" fillId="34" borderId="10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0" fontId="31" fillId="36" borderId="11" xfId="0" applyFont="1" applyFill="1" applyBorder="1" applyAlignment="1">
      <alignment horizontal="center" vertical="center" wrapText="1"/>
    </xf>
    <xf numFmtId="0" fontId="31" fillId="36" borderId="12" xfId="0" applyFont="1" applyFill="1" applyBorder="1" applyAlignment="1">
      <alignment horizontal="center" vertical="center" wrapText="1"/>
    </xf>
    <xf numFmtId="0" fontId="31" fillId="36" borderId="13" xfId="0" applyFont="1" applyFill="1" applyBorder="1" applyAlignment="1">
      <alignment horizontal="center" vertical="center" wrapText="1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3" builtinId="3"/>
    <cellStyle name="Millares [0]" xfId="1" builtinId="6" customBuiltin="1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99CC"/>
      <color rgb="FFFF3300"/>
      <color rgb="FFFF9966"/>
      <color rgb="FFFF9999"/>
      <color rgb="FFFFCCCC"/>
      <color rgb="FF00CC00"/>
      <color rgb="FFFF9900"/>
      <color rgb="FFFFCCFF"/>
      <color rgb="FFFF714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6"/>
  <sheetViews>
    <sheetView topLeftCell="C1" zoomScale="80" zoomScaleNormal="80" workbookViewId="0">
      <selection activeCell="H2" sqref="H2:J9"/>
    </sheetView>
  </sheetViews>
  <sheetFormatPr baseColWidth="10" defaultRowHeight="15" x14ac:dyDescent="0.25"/>
  <cols>
    <col min="1" max="1" width="18.85546875" customWidth="1"/>
    <col min="2" max="2" width="70.7109375" customWidth="1"/>
    <col min="3" max="3" width="15" customWidth="1"/>
    <col min="4" max="6" width="15.85546875" customWidth="1"/>
    <col min="7" max="7" width="11.42578125" style="25"/>
    <col min="8" max="8" width="16.28515625" customWidth="1"/>
    <col min="9" max="9" width="24.42578125" customWidth="1"/>
    <col min="10" max="10" width="12.85546875" customWidth="1"/>
  </cols>
  <sheetData>
    <row r="1" spans="1:10" ht="48" customHeight="1" x14ac:dyDescent="0.25">
      <c r="A1" s="50" t="s">
        <v>399</v>
      </c>
      <c r="B1" s="50"/>
      <c r="C1" s="50"/>
      <c r="D1" s="50"/>
      <c r="E1" s="50"/>
      <c r="F1" s="50"/>
    </row>
    <row r="2" spans="1:10" ht="15" customHeight="1" x14ac:dyDescent="0.25">
      <c r="A2" s="51" t="s">
        <v>10</v>
      </c>
      <c r="B2" s="52" t="s">
        <v>11</v>
      </c>
      <c r="C2" s="51" t="s">
        <v>12</v>
      </c>
      <c r="D2" s="51" t="s">
        <v>13</v>
      </c>
      <c r="E2" s="51"/>
      <c r="F2" s="51"/>
      <c r="H2" s="83" t="s">
        <v>414</v>
      </c>
      <c r="I2" s="83"/>
      <c r="J2" s="83"/>
    </row>
    <row r="3" spans="1:10" ht="51" customHeight="1" x14ac:dyDescent="0.25">
      <c r="A3" s="51"/>
      <c r="B3" s="52"/>
      <c r="C3" s="51"/>
      <c r="D3" s="38" t="s">
        <v>396</v>
      </c>
      <c r="E3" s="38" t="s">
        <v>397</v>
      </c>
      <c r="F3" s="38" t="s">
        <v>398</v>
      </c>
      <c r="H3" s="83"/>
      <c r="I3" s="83"/>
      <c r="J3" s="83"/>
    </row>
    <row r="4" spans="1:10" ht="30" customHeight="1" x14ac:dyDescent="0.25">
      <c r="A4" s="68" t="s">
        <v>14</v>
      </c>
      <c r="B4" s="69"/>
      <c r="C4" s="70"/>
      <c r="D4" s="61">
        <f>(D5+D21)/2</f>
        <v>516.05999999999995</v>
      </c>
      <c r="E4" s="61">
        <f t="shared" ref="E4:F4" si="0">(E5+E21)/2</f>
        <v>17.008333333333336</v>
      </c>
      <c r="F4" s="61">
        <f t="shared" si="0"/>
        <v>64.266666666666666</v>
      </c>
      <c r="H4" s="37" t="s">
        <v>13</v>
      </c>
      <c r="I4" s="37" t="s">
        <v>220</v>
      </c>
      <c r="J4" s="37" t="s">
        <v>221</v>
      </c>
    </row>
    <row r="5" spans="1:10" ht="24" customHeight="1" x14ac:dyDescent="0.25">
      <c r="A5" s="47" t="s">
        <v>15</v>
      </c>
      <c r="B5" s="47"/>
      <c r="C5" s="47"/>
      <c r="D5" s="39">
        <f>AVERAGE(D6:D20)</f>
        <v>32.119999999999997</v>
      </c>
      <c r="E5" s="3">
        <f>AVERAGE(E6:E20)</f>
        <v>34.016666666666673</v>
      </c>
      <c r="F5" s="3">
        <f>AVERAGE(F6:F20)</f>
        <v>30.533333333333335</v>
      </c>
      <c r="H5" s="71" t="s">
        <v>210</v>
      </c>
      <c r="I5" s="72" t="s">
        <v>415</v>
      </c>
      <c r="J5" s="73">
        <v>82</v>
      </c>
    </row>
    <row r="6" spans="1:10" s="5" customFormat="1" ht="47.25" customHeight="1" x14ac:dyDescent="0.25">
      <c r="A6" s="4" t="s">
        <v>17</v>
      </c>
      <c r="B6" s="16" t="s">
        <v>229</v>
      </c>
      <c r="C6" s="4" t="s">
        <v>1</v>
      </c>
      <c r="D6" s="4">
        <v>0</v>
      </c>
      <c r="E6" s="15">
        <v>0</v>
      </c>
      <c r="F6" s="2">
        <v>0</v>
      </c>
      <c r="G6" s="26">
        <v>1</v>
      </c>
      <c r="H6" s="74" t="s">
        <v>211</v>
      </c>
      <c r="I6" s="74" t="s">
        <v>219</v>
      </c>
      <c r="J6" s="75">
        <v>19</v>
      </c>
    </row>
    <row r="7" spans="1:10" s="5" customFormat="1" ht="47.25" customHeight="1" x14ac:dyDescent="0.25">
      <c r="A7" s="4" t="s">
        <v>18</v>
      </c>
      <c r="B7" s="16" t="s">
        <v>230</v>
      </c>
      <c r="C7" s="4" t="s">
        <v>1</v>
      </c>
      <c r="D7" s="4">
        <v>0</v>
      </c>
      <c r="E7" s="15">
        <v>0</v>
      </c>
      <c r="F7" s="2">
        <v>0</v>
      </c>
      <c r="G7" s="26">
        <v>1</v>
      </c>
      <c r="H7" s="76" t="s">
        <v>212</v>
      </c>
      <c r="I7" s="77" t="s">
        <v>218</v>
      </c>
      <c r="J7" s="78">
        <v>17</v>
      </c>
    </row>
    <row r="8" spans="1:10" s="5" customFormat="1" ht="54.75" customHeight="1" x14ac:dyDescent="0.25">
      <c r="A8" s="4" t="s">
        <v>19</v>
      </c>
      <c r="B8" s="16" t="s">
        <v>231</v>
      </c>
      <c r="C8" s="4" t="s">
        <v>1</v>
      </c>
      <c r="D8" s="4">
        <v>0</v>
      </c>
      <c r="E8" s="15">
        <v>100</v>
      </c>
      <c r="F8" s="2">
        <v>0</v>
      </c>
      <c r="G8" s="26">
        <v>1</v>
      </c>
      <c r="H8" s="79" t="s">
        <v>213</v>
      </c>
      <c r="I8" s="79" t="s">
        <v>217</v>
      </c>
      <c r="J8" s="80">
        <v>49</v>
      </c>
    </row>
    <row r="9" spans="1:10" s="5" customFormat="1" ht="47.25" customHeight="1" x14ac:dyDescent="0.25">
      <c r="A9" s="4" t="s">
        <v>20</v>
      </c>
      <c r="B9" s="20" t="s">
        <v>232</v>
      </c>
      <c r="C9" s="4" t="s">
        <v>1</v>
      </c>
      <c r="D9" s="4">
        <v>6</v>
      </c>
      <c r="E9" s="15">
        <v>42.09</v>
      </c>
      <c r="F9" s="6">
        <v>70</v>
      </c>
      <c r="G9" s="26">
        <v>1</v>
      </c>
      <c r="H9" s="81" t="s">
        <v>222</v>
      </c>
      <c r="I9" s="81"/>
      <c r="J9" s="82">
        <f>SUM(J5:J8)</f>
        <v>167</v>
      </c>
    </row>
    <row r="10" spans="1:10" s="5" customFormat="1" ht="51.75" customHeight="1" x14ac:dyDescent="0.25">
      <c r="A10" s="4" t="s">
        <v>21</v>
      </c>
      <c r="B10" s="20" t="s">
        <v>233</v>
      </c>
      <c r="C10" s="4" t="s">
        <v>1</v>
      </c>
      <c r="D10" s="4">
        <v>18</v>
      </c>
      <c r="E10" s="15">
        <v>25.65</v>
      </c>
      <c r="F10" s="7">
        <v>47</v>
      </c>
      <c r="G10" s="26">
        <v>1</v>
      </c>
    </row>
    <row r="11" spans="1:10" s="5" customFormat="1" ht="47.25" customHeight="1" x14ac:dyDescent="0.25">
      <c r="A11" s="4" t="s">
        <v>22</v>
      </c>
      <c r="B11" s="20" t="s">
        <v>234</v>
      </c>
      <c r="C11" s="4" t="s">
        <v>1</v>
      </c>
      <c r="D11" s="4">
        <v>33</v>
      </c>
      <c r="E11" s="15">
        <v>58.12</v>
      </c>
      <c r="F11" s="2">
        <v>0</v>
      </c>
      <c r="G11" s="26">
        <v>1</v>
      </c>
    </row>
    <row r="12" spans="1:10" s="5" customFormat="1" ht="47.25" customHeight="1" x14ac:dyDescent="0.25">
      <c r="A12" s="4" t="s">
        <v>23</v>
      </c>
      <c r="B12" s="20" t="s">
        <v>235</v>
      </c>
      <c r="C12" s="4" t="s">
        <v>1</v>
      </c>
      <c r="D12" s="4">
        <v>18</v>
      </c>
      <c r="E12" s="15">
        <v>27.27</v>
      </c>
      <c r="F12" s="17">
        <v>33</v>
      </c>
      <c r="G12" s="26">
        <v>1</v>
      </c>
    </row>
    <row r="13" spans="1:10" s="5" customFormat="1" ht="47.25" customHeight="1" x14ac:dyDescent="0.25">
      <c r="A13" s="4" t="s">
        <v>24</v>
      </c>
      <c r="B13" s="20" t="s">
        <v>236</v>
      </c>
      <c r="C13" s="4" t="s">
        <v>1</v>
      </c>
      <c r="D13" s="4">
        <v>50</v>
      </c>
      <c r="E13" s="15">
        <v>81.819999999999993</v>
      </c>
      <c r="F13" s="17">
        <v>36</v>
      </c>
      <c r="G13" s="26">
        <v>1</v>
      </c>
    </row>
    <row r="14" spans="1:10" s="5" customFormat="1" ht="47.25" customHeight="1" x14ac:dyDescent="0.25">
      <c r="A14" s="4" t="s">
        <v>25</v>
      </c>
      <c r="B14" s="20" t="s">
        <v>237</v>
      </c>
      <c r="C14" s="4" t="s">
        <v>1</v>
      </c>
      <c r="D14" s="4">
        <v>58.8</v>
      </c>
      <c r="E14" s="15">
        <v>6.44</v>
      </c>
      <c r="F14" s="17">
        <v>40</v>
      </c>
      <c r="G14" s="26">
        <v>1</v>
      </c>
    </row>
    <row r="15" spans="1:10" s="5" customFormat="1" ht="47.25" customHeight="1" x14ac:dyDescent="0.25">
      <c r="A15" s="4" t="s">
        <v>26</v>
      </c>
      <c r="B15" s="20" t="s">
        <v>238</v>
      </c>
      <c r="C15" s="4" t="s">
        <v>1</v>
      </c>
      <c r="D15" s="4">
        <v>50</v>
      </c>
      <c r="E15" s="15">
        <v>41.67</v>
      </c>
      <c r="F15" s="17">
        <v>33</v>
      </c>
      <c r="G15" s="26">
        <v>1</v>
      </c>
    </row>
    <row r="16" spans="1:10" s="5" customFormat="1" ht="47.25" customHeight="1" x14ac:dyDescent="0.25">
      <c r="A16" s="4" t="s">
        <v>27</v>
      </c>
      <c r="B16" s="16" t="s">
        <v>239</v>
      </c>
      <c r="C16" s="4" t="s">
        <v>1</v>
      </c>
      <c r="D16" s="4">
        <v>80</v>
      </c>
      <c r="E16" s="15">
        <v>54.55</v>
      </c>
      <c r="F16" s="2">
        <v>0</v>
      </c>
      <c r="G16" s="26">
        <v>1</v>
      </c>
    </row>
    <row r="17" spans="1:7" s="5" customFormat="1" ht="47.25" customHeight="1" x14ac:dyDescent="0.25">
      <c r="A17" s="4" t="s">
        <v>28</v>
      </c>
      <c r="B17" s="16" t="s">
        <v>240</v>
      </c>
      <c r="C17" s="4" t="s">
        <v>1</v>
      </c>
      <c r="D17" s="4">
        <v>60</v>
      </c>
      <c r="E17" s="15">
        <v>41.96</v>
      </c>
      <c r="F17" s="6">
        <v>72</v>
      </c>
      <c r="G17" s="26">
        <v>1</v>
      </c>
    </row>
    <row r="18" spans="1:7" s="5" customFormat="1" ht="47.25" customHeight="1" x14ac:dyDescent="0.25">
      <c r="A18" s="4" t="s">
        <v>29</v>
      </c>
      <c r="B18" s="16" t="s">
        <v>241</v>
      </c>
      <c r="C18" s="4" t="s">
        <v>1</v>
      </c>
      <c r="D18" s="4">
        <v>58</v>
      </c>
      <c r="E18" s="15">
        <v>25.12</v>
      </c>
      <c r="F18" s="17">
        <v>36</v>
      </c>
      <c r="G18" s="26">
        <v>1</v>
      </c>
    </row>
    <row r="19" spans="1:7" s="5" customFormat="1" ht="47.25" customHeight="1" x14ac:dyDescent="0.25">
      <c r="A19" s="4" t="s">
        <v>30</v>
      </c>
      <c r="B19" s="16" t="s">
        <v>242</v>
      </c>
      <c r="C19" s="4" t="s">
        <v>1</v>
      </c>
      <c r="D19" s="4">
        <v>50</v>
      </c>
      <c r="E19" s="15">
        <v>5.56</v>
      </c>
      <c r="F19" s="6">
        <v>91</v>
      </c>
      <c r="G19" s="26">
        <v>1</v>
      </c>
    </row>
    <row r="20" spans="1:7" s="5" customFormat="1" ht="47.25" customHeight="1" x14ac:dyDescent="0.25">
      <c r="A20" s="4" t="s">
        <v>31</v>
      </c>
      <c r="B20" s="16" t="s">
        <v>243</v>
      </c>
      <c r="C20" s="4" t="s">
        <v>1</v>
      </c>
      <c r="D20" s="4">
        <v>0</v>
      </c>
      <c r="E20" s="15">
        <v>0</v>
      </c>
      <c r="F20" s="2">
        <v>0</v>
      </c>
      <c r="G20" s="26">
        <v>1</v>
      </c>
    </row>
    <row r="21" spans="1:7" ht="24" customHeight="1" x14ac:dyDescent="0.25">
      <c r="A21" s="49" t="s">
        <v>6</v>
      </c>
      <c r="B21" s="49"/>
      <c r="C21" s="49"/>
      <c r="D21" s="40">
        <f>D22</f>
        <v>1000</v>
      </c>
      <c r="E21" s="40">
        <f>E22</f>
        <v>0</v>
      </c>
      <c r="F21" s="40">
        <f>F22</f>
        <v>98</v>
      </c>
    </row>
    <row r="22" spans="1:7" ht="51" customHeight="1" x14ac:dyDescent="0.25">
      <c r="A22" s="4" t="s">
        <v>32</v>
      </c>
      <c r="B22" s="16" t="s">
        <v>244</v>
      </c>
      <c r="C22" s="4" t="s">
        <v>1</v>
      </c>
      <c r="D22" s="4">
        <v>1000</v>
      </c>
      <c r="E22" s="15">
        <v>0</v>
      </c>
      <c r="F22" s="6">
        <v>98</v>
      </c>
      <c r="G22" s="26">
        <v>1</v>
      </c>
    </row>
    <row r="23" spans="1:7" ht="30" customHeight="1" x14ac:dyDescent="0.25">
      <c r="A23" s="62" t="s">
        <v>33</v>
      </c>
      <c r="B23" s="63"/>
      <c r="C23" s="64"/>
      <c r="D23" s="38" t="s">
        <v>396</v>
      </c>
      <c r="E23" s="38" t="s">
        <v>397</v>
      </c>
      <c r="F23" s="38" t="s">
        <v>398</v>
      </c>
    </row>
    <row r="24" spans="1:7" ht="30" customHeight="1" x14ac:dyDescent="0.25">
      <c r="A24" s="65"/>
      <c r="B24" s="66"/>
      <c r="C24" s="67"/>
      <c r="D24" s="61">
        <f>(D25+D28+D31+D35+D42+D46)/6</f>
        <v>43.68888888888889</v>
      </c>
      <c r="E24" s="61">
        <f>(E25+E28+E31+E35+E42+E46)/6</f>
        <v>37.960555555555551</v>
      </c>
      <c r="F24" s="61">
        <f>(F25+F28+F31+F35+F42+F46)/6</f>
        <v>46.611111111111114</v>
      </c>
    </row>
    <row r="25" spans="1:7" ht="24" customHeight="1" x14ac:dyDescent="0.25">
      <c r="A25" s="47" t="s">
        <v>7</v>
      </c>
      <c r="B25" s="47"/>
      <c r="C25" s="47"/>
      <c r="D25" s="39">
        <f>+AVERAGE(D26:D27)</f>
        <v>35</v>
      </c>
      <c r="E25" s="39">
        <f>+AVERAGE(E26:E27)</f>
        <v>17.785</v>
      </c>
      <c r="F25" s="39">
        <f t="shared" ref="F25" si="1">+AVERAGE(F26:F27)</f>
        <v>27.5</v>
      </c>
    </row>
    <row r="26" spans="1:7" ht="48" customHeight="1" x14ac:dyDescent="0.25">
      <c r="A26" s="4" t="s">
        <v>34</v>
      </c>
      <c r="B26" s="16" t="s">
        <v>245</v>
      </c>
      <c r="C26" s="8" t="s">
        <v>0</v>
      </c>
      <c r="D26" s="4">
        <v>0</v>
      </c>
      <c r="E26" s="15">
        <v>20.59</v>
      </c>
      <c r="F26" s="2">
        <v>0</v>
      </c>
      <c r="G26" s="26">
        <v>1</v>
      </c>
    </row>
    <row r="27" spans="1:7" ht="48" customHeight="1" x14ac:dyDescent="0.25">
      <c r="A27" s="4" t="s">
        <v>35</v>
      </c>
      <c r="B27" s="16" t="s">
        <v>246</v>
      </c>
      <c r="C27" s="4" t="s">
        <v>1</v>
      </c>
      <c r="D27" s="4">
        <v>70</v>
      </c>
      <c r="E27" s="15">
        <v>14.98</v>
      </c>
      <c r="F27" s="7">
        <v>55</v>
      </c>
      <c r="G27" s="26">
        <v>1</v>
      </c>
    </row>
    <row r="28" spans="1:7" ht="24" customHeight="1" x14ac:dyDescent="0.25">
      <c r="A28" s="57" t="s">
        <v>402</v>
      </c>
      <c r="B28" s="57"/>
      <c r="C28" s="58"/>
      <c r="D28" s="39">
        <f>AVERAGE(D29:D30)</f>
        <v>0</v>
      </c>
      <c r="E28" s="39">
        <f>AVERAGE(E29:E30)</f>
        <v>21.395</v>
      </c>
      <c r="F28" s="39">
        <f>AVERAGE(F29:F30)</f>
        <v>26.5</v>
      </c>
    </row>
    <row r="29" spans="1:7" ht="48" customHeight="1" x14ac:dyDescent="0.25">
      <c r="A29" s="4" t="s">
        <v>36</v>
      </c>
      <c r="B29" s="16" t="s">
        <v>247</v>
      </c>
      <c r="C29" s="4" t="s">
        <v>1</v>
      </c>
      <c r="D29" s="4">
        <v>0</v>
      </c>
      <c r="E29" s="15">
        <v>5.82</v>
      </c>
      <c r="F29" s="2">
        <v>0</v>
      </c>
      <c r="G29" s="26">
        <v>1</v>
      </c>
    </row>
    <row r="30" spans="1:7" ht="48" customHeight="1" x14ac:dyDescent="0.25">
      <c r="A30" s="4" t="s">
        <v>37</v>
      </c>
      <c r="B30" s="16" t="s">
        <v>248</v>
      </c>
      <c r="C30" s="4" t="s">
        <v>1</v>
      </c>
      <c r="D30" s="4">
        <v>0</v>
      </c>
      <c r="E30" s="15">
        <v>36.97</v>
      </c>
      <c r="F30" s="7">
        <v>53</v>
      </c>
      <c r="G30" s="26">
        <v>1</v>
      </c>
    </row>
    <row r="31" spans="1:7" ht="24" customHeight="1" x14ac:dyDescent="0.25">
      <c r="A31" s="48" t="s">
        <v>38</v>
      </c>
      <c r="B31" s="48"/>
      <c r="C31" s="48"/>
      <c r="D31" s="3">
        <f>AVERAGE(D32:D34)</f>
        <v>33.333333333333336</v>
      </c>
      <c r="E31" s="3">
        <f>AVERAGE(E32:E34)</f>
        <v>20.88</v>
      </c>
      <c r="F31" s="3">
        <f>AVERAGE(F32:F34)</f>
        <v>40.333333333333336</v>
      </c>
    </row>
    <row r="32" spans="1:7" s="5" customFormat="1" ht="48" customHeight="1" x14ac:dyDescent="0.25">
      <c r="A32" s="4" t="s">
        <v>39</v>
      </c>
      <c r="B32" s="16" t="s">
        <v>249</v>
      </c>
      <c r="C32" s="4" t="s">
        <v>1</v>
      </c>
      <c r="D32" s="4">
        <v>100</v>
      </c>
      <c r="E32" s="15">
        <v>34.69</v>
      </c>
      <c r="F32" s="6">
        <v>110</v>
      </c>
      <c r="G32" s="26">
        <v>1</v>
      </c>
    </row>
    <row r="33" spans="1:7" s="5" customFormat="1" ht="48" customHeight="1" x14ac:dyDescent="0.25">
      <c r="A33" s="4" t="s">
        <v>40</v>
      </c>
      <c r="B33" s="16" t="s">
        <v>250</v>
      </c>
      <c r="C33" s="4" t="s">
        <v>1</v>
      </c>
      <c r="D33" s="4">
        <v>0</v>
      </c>
      <c r="E33" s="15">
        <v>27.95</v>
      </c>
      <c r="F33" s="17">
        <v>11</v>
      </c>
      <c r="G33" s="26">
        <v>1</v>
      </c>
    </row>
    <row r="34" spans="1:7" s="5" customFormat="1" ht="59.25" customHeight="1" x14ac:dyDescent="0.25">
      <c r="A34" s="4" t="s">
        <v>41</v>
      </c>
      <c r="B34" s="16" t="s">
        <v>251</v>
      </c>
      <c r="C34" s="4" t="s">
        <v>1</v>
      </c>
      <c r="D34" s="4">
        <v>0</v>
      </c>
      <c r="E34" s="15">
        <v>0</v>
      </c>
      <c r="F34" s="2">
        <v>0</v>
      </c>
      <c r="G34" s="26">
        <v>1</v>
      </c>
    </row>
    <row r="35" spans="1:7" ht="24" customHeight="1" x14ac:dyDescent="0.25">
      <c r="A35" s="47" t="s">
        <v>403</v>
      </c>
      <c r="B35" s="47"/>
      <c r="C35" s="47"/>
      <c r="D35" s="3">
        <f>AVERAGE(D36:D41)</f>
        <v>56.666666666666664</v>
      </c>
      <c r="E35" s="3">
        <f>AVERAGE(E36:E41)</f>
        <v>36.006666666666668</v>
      </c>
      <c r="F35" s="3">
        <f>AVERAGE(F36:F41)</f>
        <v>42.333333333333336</v>
      </c>
    </row>
    <row r="36" spans="1:7" s="5" customFormat="1" ht="48" customHeight="1" x14ac:dyDescent="0.25">
      <c r="A36" s="4" t="s">
        <v>42</v>
      </c>
      <c r="B36" s="16" t="s">
        <v>252</v>
      </c>
      <c r="C36" s="4" t="s">
        <v>1</v>
      </c>
      <c r="D36" s="4">
        <v>80</v>
      </c>
      <c r="E36" s="15">
        <v>33.39</v>
      </c>
      <c r="F36" s="17">
        <v>41</v>
      </c>
      <c r="G36" s="26">
        <v>1</v>
      </c>
    </row>
    <row r="37" spans="1:7" s="5" customFormat="1" ht="48" customHeight="1" x14ac:dyDescent="0.25">
      <c r="A37" s="4" t="s">
        <v>43</v>
      </c>
      <c r="B37" s="16" t="s">
        <v>253</v>
      </c>
      <c r="C37" s="4" t="s">
        <v>1</v>
      </c>
      <c r="D37" s="4">
        <v>60</v>
      </c>
      <c r="E37" s="15">
        <v>49.1</v>
      </c>
      <c r="F37" s="17">
        <v>35</v>
      </c>
      <c r="G37" s="26">
        <v>1</v>
      </c>
    </row>
    <row r="38" spans="1:7" s="5" customFormat="1" ht="48" customHeight="1" x14ac:dyDescent="0.25">
      <c r="A38" s="4" t="s">
        <v>44</v>
      </c>
      <c r="B38" s="16" t="s">
        <v>254</v>
      </c>
      <c r="C38" s="4" t="s">
        <v>1</v>
      </c>
      <c r="D38" s="4">
        <v>70</v>
      </c>
      <c r="E38" s="15">
        <v>62.05</v>
      </c>
      <c r="F38" s="6">
        <v>97</v>
      </c>
      <c r="G38" s="26">
        <v>1</v>
      </c>
    </row>
    <row r="39" spans="1:7" s="5" customFormat="1" ht="48" customHeight="1" x14ac:dyDescent="0.25">
      <c r="A39" s="4" t="s">
        <v>45</v>
      </c>
      <c r="B39" s="16" t="s">
        <v>255</v>
      </c>
      <c r="C39" s="4" t="s">
        <v>1</v>
      </c>
      <c r="D39" s="4">
        <v>60</v>
      </c>
      <c r="E39" s="15">
        <v>44.92</v>
      </c>
      <c r="F39" s="17">
        <v>32</v>
      </c>
      <c r="G39" s="26">
        <v>1</v>
      </c>
    </row>
    <row r="40" spans="1:7" s="5" customFormat="1" ht="48" customHeight="1" x14ac:dyDescent="0.25">
      <c r="A40" s="4" t="s">
        <v>46</v>
      </c>
      <c r="B40" s="16" t="s">
        <v>256</v>
      </c>
      <c r="C40" s="4" t="s">
        <v>1</v>
      </c>
      <c r="D40" s="4">
        <v>60</v>
      </c>
      <c r="E40" s="15">
        <v>26.58</v>
      </c>
      <c r="F40" s="7">
        <v>49</v>
      </c>
      <c r="G40" s="26">
        <v>1</v>
      </c>
    </row>
    <row r="41" spans="1:7" s="5" customFormat="1" ht="48" customHeight="1" x14ac:dyDescent="0.25">
      <c r="A41" s="9" t="s">
        <v>47</v>
      </c>
      <c r="B41" s="16" t="s">
        <v>257</v>
      </c>
      <c r="C41" s="4" t="s">
        <v>1</v>
      </c>
      <c r="D41" s="4">
        <v>10</v>
      </c>
      <c r="E41" s="15">
        <v>0</v>
      </c>
      <c r="F41" s="2">
        <v>0</v>
      </c>
      <c r="G41" s="26">
        <v>1</v>
      </c>
    </row>
    <row r="42" spans="1:7" ht="24" customHeight="1" x14ac:dyDescent="0.25">
      <c r="A42" s="47" t="s">
        <v>214</v>
      </c>
      <c r="B42" s="47"/>
      <c r="C42" s="47"/>
      <c r="D42" s="3">
        <f>AVERAGE(D43:D45)</f>
        <v>47.133333333333333</v>
      </c>
      <c r="E42" s="3">
        <f>AVERAGE(E43:E45)</f>
        <v>31.696666666666669</v>
      </c>
      <c r="F42" s="3">
        <f>AVERAGE(F43:F45)</f>
        <v>53</v>
      </c>
    </row>
    <row r="43" spans="1:7" s="5" customFormat="1" ht="48" customHeight="1" x14ac:dyDescent="0.25">
      <c r="A43" s="4" t="s">
        <v>49</v>
      </c>
      <c r="B43" s="16" t="s">
        <v>258</v>
      </c>
      <c r="C43" s="4" t="s">
        <v>1</v>
      </c>
      <c r="D43" s="4">
        <v>76.400000000000006</v>
      </c>
      <c r="E43" s="15">
        <v>27.84</v>
      </c>
      <c r="F43" s="6">
        <v>89</v>
      </c>
      <c r="G43" s="26">
        <v>1</v>
      </c>
    </row>
    <row r="44" spans="1:7" s="5" customFormat="1" ht="48" customHeight="1" x14ac:dyDescent="0.25">
      <c r="A44" s="4" t="s">
        <v>50</v>
      </c>
      <c r="B44" s="16" t="s">
        <v>259</v>
      </c>
      <c r="C44" s="4" t="s">
        <v>1</v>
      </c>
      <c r="D44" s="4">
        <v>65</v>
      </c>
      <c r="E44" s="15">
        <v>66.84</v>
      </c>
      <c r="F44" s="6">
        <v>70</v>
      </c>
      <c r="G44" s="26">
        <v>1</v>
      </c>
    </row>
    <row r="45" spans="1:7" s="5" customFormat="1" ht="48" customHeight="1" x14ac:dyDescent="0.25">
      <c r="A45" s="4" t="s">
        <v>51</v>
      </c>
      <c r="B45" s="16" t="s">
        <v>260</v>
      </c>
      <c r="C45" s="4" t="s">
        <v>1</v>
      </c>
      <c r="D45" s="4">
        <v>0</v>
      </c>
      <c r="E45" s="15">
        <v>0.41</v>
      </c>
      <c r="F45" s="2">
        <v>0</v>
      </c>
      <c r="G45" s="26">
        <v>1</v>
      </c>
    </row>
    <row r="46" spans="1:7" ht="24" customHeight="1" x14ac:dyDescent="0.25">
      <c r="A46" s="47" t="s">
        <v>5</v>
      </c>
      <c r="B46" s="47"/>
      <c r="C46" s="47"/>
      <c r="D46" s="39">
        <f>D47</f>
        <v>90</v>
      </c>
      <c r="E46" s="39">
        <f>E47</f>
        <v>100</v>
      </c>
      <c r="F46" s="39">
        <f>F47</f>
        <v>90</v>
      </c>
    </row>
    <row r="47" spans="1:7" s="5" customFormat="1" ht="45" customHeight="1" x14ac:dyDescent="0.25">
      <c r="A47" s="4" t="s">
        <v>52</v>
      </c>
      <c r="B47" s="16" t="s">
        <v>261</v>
      </c>
      <c r="C47" s="4" t="s">
        <v>1</v>
      </c>
      <c r="D47" s="4">
        <v>90</v>
      </c>
      <c r="E47" s="4">
        <v>100</v>
      </c>
      <c r="F47" s="6">
        <v>90</v>
      </c>
      <c r="G47" s="26">
        <v>1</v>
      </c>
    </row>
    <row r="48" spans="1:7" ht="30" customHeight="1" x14ac:dyDescent="0.25">
      <c r="A48" s="62" t="s">
        <v>53</v>
      </c>
      <c r="B48" s="63"/>
      <c r="C48" s="64"/>
      <c r="D48" s="38" t="s">
        <v>396</v>
      </c>
      <c r="E48" s="38" t="s">
        <v>397</v>
      </c>
      <c r="F48" s="38" t="s">
        <v>398</v>
      </c>
    </row>
    <row r="49" spans="1:7" ht="30" customHeight="1" x14ac:dyDescent="0.25">
      <c r="A49" s="65"/>
      <c r="B49" s="66"/>
      <c r="C49" s="67"/>
      <c r="D49" s="61">
        <f>+(D50+D52+D54+D56+D60+D62+D64+D66+D68+D70+D73+D81+D92+D94+D114)/15</f>
        <v>411.02182250498038</v>
      </c>
      <c r="E49" s="61">
        <f>+(E50+E52+E54+E56+E60+E62+E64+E66+E68+E70+E73+E81+E92+E94+E114)/15</f>
        <v>46.025413197095311</v>
      </c>
      <c r="F49" s="61">
        <f>+(F50+F52+F54+F56+F60+F62+F64+F66+F68+F70+F73+F81+F92+F94+F114)/15</f>
        <v>80.153071139386924</v>
      </c>
    </row>
    <row r="50" spans="1:7" ht="24" customHeight="1" x14ac:dyDescent="0.25">
      <c r="A50" s="60" t="s">
        <v>404</v>
      </c>
      <c r="B50" s="60"/>
      <c r="C50" s="60"/>
      <c r="D50" s="36">
        <f>D51</f>
        <v>81</v>
      </c>
      <c r="E50" s="36">
        <f t="shared" ref="E50:F50" si="2">E51</f>
        <v>64.239999999999995</v>
      </c>
      <c r="F50" s="36">
        <f t="shared" si="2"/>
        <v>77</v>
      </c>
    </row>
    <row r="51" spans="1:7" s="5" customFormat="1" ht="64.5" customHeight="1" x14ac:dyDescent="0.25">
      <c r="A51" s="4" t="s">
        <v>54</v>
      </c>
      <c r="B51" s="16" t="s">
        <v>262</v>
      </c>
      <c r="C51" s="4" t="s">
        <v>1</v>
      </c>
      <c r="D51" s="4">
        <v>81</v>
      </c>
      <c r="E51" s="4">
        <v>64.239999999999995</v>
      </c>
      <c r="F51" s="6">
        <v>77</v>
      </c>
      <c r="G51" s="26">
        <v>1</v>
      </c>
    </row>
    <row r="52" spans="1:7" ht="24" customHeight="1" x14ac:dyDescent="0.25">
      <c r="A52" s="59" t="s">
        <v>55</v>
      </c>
      <c r="B52" s="57"/>
      <c r="C52" s="58"/>
      <c r="D52" s="36">
        <f>D53</f>
        <v>102</v>
      </c>
      <c r="E52" s="36">
        <f t="shared" ref="E52:F52" si="3">E53</f>
        <v>56.33</v>
      </c>
      <c r="F52" s="36">
        <f t="shared" si="3"/>
        <v>102</v>
      </c>
    </row>
    <row r="53" spans="1:7" s="5" customFormat="1" ht="36" customHeight="1" x14ac:dyDescent="0.25">
      <c r="A53" s="4" t="s">
        <v>56</v>
      </c>
      <c r="B53" s="16" t="s">
        <v>263</v>
      </c>
      <c r="C53" s="4" t="s">
        <v>1</v>
      </c>
      <c r="D53" s="4">
        <v>102</v>
      </c>
      <c r="E53" s="4">
        <v>56.33</v>
      </c>
      <c r="F53" s="6">
        <v>102</v>
      </c>
      <c r="G53" s="26">
        <v>1</v>
      </c>
    </row>
    <row r="54" spans="1:7" ht="24" customHeight="1" x14ac:dyDescent="0.25">
      <c r="A54" s="59" t="s">
        <v>405</v>
      </c>
      <c r="B54" s="57"/>
      <c r="C54" s="58"/>
      <c r="D54" s="36">
        <f>D55</f>
        <v>80.400000000000006</v>
      </c>
      <c r="E54" s="36">
        <f>E55</f>
        <v>58.64</v>
      </c>
      <c r="F54" s="36">
        <f>F55</f>
        <v>89</v>
      </c>
    </row>
    <row r="55" spans="1:7" s="5" customFormat="1" ht="40.5" customHeight="1" x14ac:dyDescent="0.25">
      <c r="A55" s="4" t="s">
        <v>57</v>
      </c>
      <c r="B55" s="16" t="s">
        <v>264</v>
      </c>
      <c r="C55" s="4" t="s">
        <v>1</v>
      </c>
      <c r="D55" s="4">
        <v>80.400000000000006</v>
      </c>
      <c r="E55" s="4">
        <v>58.64</v>
      </c>
      <c r="F55" s="6">
        <v>89</v>
      </c>
      <c r="G55" s="26">
        <v>1</v>
      </c>
    </row>
    <row r="56" spans="1:7" ht="24" customHeight="1" x14ac:dyDescent="0.25">
      <c r="A56" s="59" t="s">
        <v>407</v>
      </c>
      <c r="B56" s="57"/>
      <c r="C56" s="58"/>
      <c r="D56" s="3">
        <f>AVERAGE(D57:D59)</f>
        <v>66.666666666666671</v>
      </c>
      <c r="E56" s="3">
        <f>AVERAGE(E57:E59)</f>
        <v>52.476666666666667</v>
      </c>
      <c r="F56" s="3">
        <f>AVERAGE(F57:F59)</f>
        <v>68</v>
      </c>
    </row>
    <row r="57" spans="1:7" s="5" customFormat="1" ht="50.25" customHeight="1" x14ac:dyDescent="0.25">
      <c r="A57" s="4" t="s">
        <v>58</v>
      </c>
      <c r="B57" s="16" t="s">
        <v>265</v>
      </c>
      <c r="C57" s="4" t="s">
        <v>1</v>
      </c>
      <c r="D57" s="4">
        <v>60</v>
      </c>
      <c r="E57" s="15">
        <v>25.04</v>
      </c>
      <c r="F57" s="6">
        <v>73</v>
      </c>
      <c r="G57" s="26">
        <v>1</v>
      </c>
    </row>
    <row r="58" spans="1:7" s="5" customFormat="1" ht="50.25" customHeight="1" x14ac:dyDescent="0.25">
      <c r="A58" s="4" t="s">
        <v>59</v>
      </c>
      <c r="B58" s="16" t="s">
        <v>266</v>
      </c>
      <c r="C58" s="4" t="s">
        <v>1</v>
      </c>
      <c r="D58" s="4">
        <v>90</v>
      </c>
      <c r="E58" s="15">
        <v>99.06</v>
      </c>
      <c r="F58" s="6">
        <v>98</v>
      </c>
      <c r="G58" s="26">
        <v>1</v>
      </c>
    </row>
    <row r="59" spans="1:7" s="5" customFormat="1" ht="50.25" customHeight="1" x14ac:dyDescent="0.25">
      <c r="A59" s="4" t="s">
        <v>60</v>
      </c>
      <c r="B59" s="16" t="s">
        <v>267</v>
      </c>
      <c r="C59" s="4" t="s">
        <v>1</v>
      </c>
      <c r="D59" s="4">
        <v>50</v>
      </c>
      <c r="E59" s="15">
        <v>33.33</v>
      </c>
      <c r="F59" s="17">
        <v>33</v>
      </c>
      <c r="G59" s="26">
        <v>1</v>
      </c>
    </row>
    <row r="60" spans="1:7" ht="24" customHeight="1" x14ac:dyDescent="0.25">
      <c r="A60" s="59" t="s">
        <v>408</v>
      </c>
      <c r="B60" s="57"/>
      <c r="C60" s="58"/>
      <c r="D60" s="39">
        <f>D61</f>
        <v>76</v>
      </c>
      <c r="E60" s="39">
        <f t="shared" ref="E60:F60" si="4">E61</f>
        <v>66.41</v>
      </c>
      <c r="F60" s="39">
        <f t="shared" si="4"/>
        <v>246</v>
      </c>
    </row>
    <row r="61" spans="1:7" s="5" customFormat="1" ht="42" customHeight="1" x14ac:dyDescent="0.25">
      <c r="A61" s="4" t="s">
        <v>61</v>
      </c>
      <c r="B61" s="16" t="s">
        <v>268</v>
      </c>
      <c r="C61" s="4" t="s">
        <v>1</v>
      </c>
      <c r="D61" s="4">
        <v>76</v>
      </c>
      <c r="E61" s="4">
        <v>66.41</v>
      </c>
      <c r="F61" s="6">
        <v>246</v>
      </c>
      <c r="G61" s="26">
        <v>1</v>
      </c>
    </row>
    <row r="62" spans="1:7" ht="24" customHeight="1" x14ac:dyDescent="0.25">
      <c r="A62" s="47" t="s">
        <v>62</v>
      </c>
      <c r="B62" s="47"/>
      <c r="C62" s="47"/>
      <c r="D62" s="39">
        <f>D63</f>
        <v>85</v>
      </c>
      <c r="E62" s="39">
        <f t="shared" ref="E62:F62" si="5">E63</f>
        <v>16.53</v>
      </c>
      <c r="F62" s="39">
        <f t="shared" si="5"/>
        <v>94</v>
      </c>
    </row>
    <row r="63" spans="1:7" s="5" customFormat="1" ht="42" customHeight="1" x14ac:dyDescent="0.25">
      <c r="A63" s="4" t="s">
        <v>63</v>
      </c>
      <c r="B63" s="16" t="s">
        <v>269</v>
      </c>
      <c r="C63" s="4" t="s">
        <v>1</v>
      </c>
      <c r="D63" s="4">
        <v>85</v>
      </c>
      <c r="E63" s="15">
        <v>16.53</v>
      </c>
      <c r="F63" s="6">
        <v>94</v>
      </c>
      <c r="G63" s="26">
        <v>1</v>
      </c>
    </row>
    <row r="64" spans="1:7" ht="24" customHeight="1" x14ac:dyDescent="0.25">
      <c r="A64" s="59" t="s">
        <v>409</v>
      </c>
      <c r="B64" s="57"/>
      <c r="C64" s="58"/>
      <c r="D64" s="39">
        <f>D65</f>
        <v>67</v>
      </c>
      <c r="E64" s="39">
        <f t="shared" ref="E64:F64" si="6">E65</f>
        <v>48.99</v>
      </c>
      <c r="F64" s="39">
        <f t="shared" si="6"/>
        <v>67</v>
      </c>
    </row>
    <row r="65" spans="1:7" s="5" customFormat="1" ht="40.5" customHeight="1" x14ac:dyDescent="0.25">
      <c r="A65" s="4" t="s">
        <v>64</v>
      </c>
      <c r="B65" s="16" t="s">
        <v>270</v>
      </c>
      <c r="C65" s="4" t="s">
        <v>1</v>
      </c>
      <c r="D65" s="4">
        <v>67</v>
      </c>
      <c r="E65" s="15">
        <v>48.99</v>
      </c>
      <c r="F65" s="7">
        <v>67</v>
      </c>
      <c r="G65" s="26">
        <v>1</v>
      </c>
    </row>
    <row r="66" spans="1:7" ht="24" customHeight="1" x14ac:dyDescent="0.25">
      <c r="A66" s="47" t="s">
        <v>215</v>
      </c>
      <c r="B66" s="47"/>
      <c r="C66" s="47"/>
      <c r="D66" s="39">
        <f>D67</f>
        <v>100</v>
      </c>
      <c r="E66" s="3">
        <f t="shared" ref="E66:F66" si="7">E67</f>
        <v>52.499400000000001</v>
      </c>
      <c r="F66" s="39">
        <f t="shared" si="7"/>
        <v>75</v>
      </c>
    </row>
    <row r="67" spans="1:7" s="5" customFormat="1" ht="37.5" customHeight="1" x14ac:dyDescent="0.25">
      <c r="A67" s="4" t="s">
        <v>65</v>
      </c>
      <c r="B67" s="16" t="s">
        <v>270</v>
      </c>
      <c r="C67" s="4" t="s">
        <v>1</v>
      </c>
      <c r="D67" s="4">
        <v>100</v>
      </c>
      <c r="E67" s="33">
        <v>52.499400000000001</v>
      </c>
      <c r="F67" s="6">
        <v>75</v>
      </c>
      <c r="G67" s="26">
        <v>1</v>
      </c>
    </row>
    <row r="68" spans="1:7" ht="24" customHeight="1" x14ac:dyDescent="0.25">
      <c r="A68" s="47" t="s">
        <v>4</v>
      </c>
      <c r="B68" s="47"/>
      <c r="C68" s="47"/>
      <c r="D68" s="39">
        <f>D69</f>
        <v>0.5</v>
      </c>
      <c r="E68" s="39">
        <f t="shared" ref="E68:F68" si="8">E69</f>
        <v>58.74</v>
      </c>
      <c r="F68" s="39">
        <f t="shared" si="8"/>
        <v>67</v>
      </c>
    </row>
    <row r="69" spans="1:7" s="5" customFormat="1" ht="36" customHeight="1" x14ac:dyDescent="0.25">
      <c r="A69" s="4" t="s">
        <v>66</v>
      </c>
      <c r="B69" s="16" t="s">
        <v>272</v>
      </c>
      <c r="C69" s="4" t="s">
        <v>1</v>
      </c>
      <c r="D69" s="4">
        <v>0.5</v>
      </c>
      <c r="E69" s="4">
        <v>58.74</v>
      </c>
      <c r="F69" s="7">
        <v>67</v>
      </c>
      <c r="G69" s="26">
        <v>1</v>
      </c>
    </row>
    <row r="70" spans="1:7" ht="24" customHeight="1" x14ac:dyDescent="0.25">
      <c r="A70" s="47" t="s">
        <v>67</v>
      </c>
      <c r="B70" s="47"/>
      <c r="C70" s="47"/>
      <c r="D70" s="39">
        <f>AVERAGE(D71:D72)</f>
        <v>41.5</v>
      </c>
      <c r="E70" s="39">
        <f t="shared" ref="E70:F70" si="9">AVERAGE(E71:E72)</f>
        <v>32.96</v>
      </c>
      <c r="F70" s="39">
        <f t="shared" si="9"/>
        <v>70</v>
      </c>
    </row>
    <row r="71" spans="1:7" s="5" customFormat="1" ht="47.25" customHeight="1" x14ac:dyDescent="0.25">
      <c r="A71" s="4" t="s">
        <v>68</v>
      </c>
      <c r="B71" s="16" t="s">
        <v>273</v>
      </c>
      <c r="C71" s="4" t="s">
        <v>1</v>
      </c>
      <c r="D71" s="4">
        <v>8</v>
      </c>
      <c r="E71" s="15">
        <v>17.39</v>
      </c>
      <c r="F71" s="7">
        <v>65</v>
      </c>
      <c r="G71" s="26">
        <v>1</v>
      </c>
    </row>
    <row r="72" spans="1:7" s="5" customFormat="1" ht="47.25" customHeight="1" x14ac:dyDescent="0.25">
      <c r="A72" s="4" t="s">
        <v>69</v>
      </c>
      <c r="B72" s="16" t="s">
        <v>274</v>
      </c>
      <c r="C72" s="4" t="s">
        <v>1</v>
      </c>
      <c r="D72" s="4">
        <v>75</v>
      </c>
      <c r="E72" s="15">
        <v>48.53</v>
      </c>
      <c r="F72" s="6">
        <v>75</v>
      </c>
      <c r="G72" s="26">
        <v>1</v>
      </c>
    </row>
    <row r="73" spans="1:7" s="5" customFormat="1" ht="24" customHeight="1" x14ac:dyDescent="0.25">
      <c r="A73" s="47" t="s">
        <v>71</v>
      </c>
      <c r="B73" s="47"/>
      <c r="C73" s="47"/>
      <c r="D73" s="3">
        <f>AVERAGE(D74:D80)</f>
        <v>76.142857142857139</v>
      </c>
      <c r="E73" s="3">
        <f>AVERAGE(E74:E80)</f>
        <v>43.925714285714285</v>
      </c>
      <c r="F73" s="3">
        <f>AVERAGE(F74:F80)</f>
        <v>72.714285714285708</v>
      </c>
      <c r="G73" s="26"/>
    </row>
    <row r="74" spans="1:7" s="5" customFormat="1" ht="47.25" customHeight="1" x14ac:dyDescent="0.25">
      <c r="A74" s="4" t="s">
        <v>72</v>
      </c>
      <c r="B74" s="16" t="s">
        <v>275</v>
      </c>
      <c r="C74" s="4" t="s">
        <v>1</v>
      </c>
      <c r="D74" s="4">
        <v>73</v>
      </c>
      <c r="E74" s="15">
        <v>53.25</v>
      </c>
      <c r="F74" s="6">
        <v>68</v>
      </c>
      <c r="G74" s="26">
        <v>1</v>
      </c>
    </row>
    <row r="75" spans="1:7" s="5" customFormat="1" ht="47.25" customHeight="1" x14ac:dyDescent="0.25">
      <c r="A75" s="4" t="s">
        <v>73</v>
      </c>
      <c r="B75" s="16" t="s">
        <v>276</v>
      </c>
      <c r="C75" s="4" t="s">
        <v>1</v>
      </c>
      <c r="D75" s="4">
        <v>70</v>
      </c>
      <c r="E75" s="15">
        <v>43.67</v>
      </c>
      <c r="F75" s="6">
        <v>71</v>
      </c>
      <c r="G75" s="26">
        <v>1</v>
      </c>
    </row>
    <row r="76" spans="1:7" s="5" customFormat="1" ht="47.25" customHeight="1" x14ac:dyDescent="0.25">
      <c r="A76" s="4" t="s">
        <v>74</v>
      </c>
      <c r="B76" s="16" t="s">
        <v>277</v>
      </c>
      <c r="C76" s="4" t="s">
        <v>1</v>
      </c>
      <c r="D76" s="4">
        <v>70</v>
      </c>
      <c r="E76" s="15">
        <v>0</v>
      </c>
      <c r="F76" s="6">
        <v>72</v>
      </c>
      <c r="G76" s="26">
        <v>1</v>
      </c>
    </row>
    <row r="77" spans="1:7" s="5" customFormat="1" ht="47.25" customHeight="1" x14ac:dyDescent="0.25">
      <c r="A77" s="4" t="s">
        <v>75</v>
      </c>
      <c r="B77" s="16" t="s">
        <v>278</v>
      </c>
      <c r="C77" s="4" t="s">
        <v>1</v>
      </c>
      <c r="D77" s="4">
        <v>70</v>
      </c>
      <c r="E77" s="15">
        <v>49.07</v>
      </c>
      <c r="F77" s="7">
        <v>50</v>
      </c>
      <c r="G77" s="26">
        <v>1</v>
      </c>
    </row>
    <row r="78" spans="1:7" s="5" customFormat="1" ht="47.25" customHeight="1" x14ac:dyDescent="0.25">
      <c r="A78" s="4" t="s">
        <v>76</v>
      </c>
      <c r="B78" s="16" t="s">
        <v>279</v>
      </c>
      <c r="C78" s="4" t="s">
        <v>1</v>
      </c>
      <c r="D78" s="4">
        <v>75</v>
      </c>
      <c r="E78" s="15">
        <v>43.73</v>
      </c>
      <c r="F78" s="7">
        <v>63</v>
      </c>
      <c r="G78" s="26">
        <v>1</v>
      </c>
    </row>
    <row r="79" spans="1:7" s="5" customFormat="1" ht="47.25" customHeight="1" x14ac:dyDescent="0.25">
      <c r="A79" s="4" t="s">
        <v>77</v>
      </c>
      <c r="B79" s="16" t="s">
        <v>280</v>
      </c>
      <c r="C79" s="4" t="s">
        <v>1</v>
      </c>
      <c r="D79" s="4">
        <v>95</v>
      </c>
      <c r="E79" s="15">
        <v>51.77</v>
      </c>
      <c r="F79" s="6">
        <v>95</v>
      </c>
      <c r="G79" s="26">
        <v>1</v>
      </c>
    </row>
    <row r="80" spans="1:7" s="5" customFormat="1" ht="47.25" customHeight="1" x14ac:dyDescent="0.25">
      <c r="A80" s="4" t="s">
        <v>78</v>
      </c>
      <c r="B80" s="16" t="s">
        <v>281</v>
      </c>
      <c r="C80" s="4" t="s">
        <v>1</v>
      </c>
      <c r="D80" s="4">
        <v>80</v>
      </c>
      <c r="E80" s="15">
        <v>65.989999999999995</v>
      </c>
      <c r="F80" s="6">
        <v>90</v>
      </c>
      <c r="G80" s="26">
        <v>1</v>
      </c>
    </row>
    <row r="81" spans="1:7" ht="24" customHeight="1" x14ac:dyDescent="0.25">
      <c r="A81" s="47" t="s">
        <v>79</v>
      </c>
      <c r="B81" s="47"/>
      <c r="C81" s="47"/>
      <c r="D81" s="39">
        <f>AVERAGE(D82:D91)</f>
        <v>67.3</v>
      </c>
      <c r="E81" s="3">
        <f>AVERAGE(E82:E91)</f>
        <v>57.868000000000009</v>
      </c>
      <c r="F81" s="3">
        <f>AVERAGE(F82:F91)</f>
        <v>85.1</v>
      </c>
    </row>
    <row r="82" spans="1:7" s="5" customFormat="1" ht="50.25" customHeight="1" x14ac:dyDescent="0.25">
      <c r="A82" s="4" t="s">
        <v>80</v>
      </c>
      <c r="B82" s="20" t="s">
        <v>282</v>
      </c>
      <c r="C82" s="4" t="s">
        <v>1</v>
      </c>
      <c r="D82" s="4">
        <v>75</v>
      </c>
      <c r="E82" s="15">
        <v>74.290000000000006</v>
      </c>
      <c r="F82" s="6">
        <v>75</v>
      </c>
      <c r="G82" s="26">
        <v>1</v>
      </c>
    </row>
    <row r="83" spans="1:7" s="5" customFormat="1" ht="50.25" customHeight="1" x14ac:dyDescent="0.25">
      <c r="A83" s="4" t="s">
        <v>81</v>
      </c>
      <c r="B83" s="20" t="s">
        <v>283</v>
      </c>
      <c r="C83" s="4" t="s">
        <v>1</v>
      </c>
      <c r="D83" s="4">
        <v>75</v>
      </c>
      <c r="E83" s="15">
        <v>67.02</v>
      </c>
      <c r="F83" s="6">
        <v>93</v>
      </c>
      <c r="G83" s="26">
        <v>1</v>
      </c>
    </row>
    <row r="84" spans="1:7" s="5" customFormat="1" ht="50.25" customHeight="1" x14ac:dyDescent="0.25">
      <c r="A84" s="4" t="s">
        <v>82</v>
      </c>
      <c r="B84" s="20" t="s">
        <v>284</v>
      </c>
      <c r="C84" s="4" t="s">
        <v>1</v>
      </c>
      <c r="D84" s="4">
        <v>75</v>
      </c>
      <c r="E84" s="15">
        <v>60.69</v>
      </c>
      <c r="F84" s="6">
        <v>88</v>
      </c>
      <c r="G84" s="26">
        <v>1</v>
      </c>
    </row>
    <row r="85" spans="1:7" s="5" customFormat="1" ht="50.25" customHeight="1" x14ac:dyDescent="0.25">
      <c r="A85" s="4" t="s">
        <v>83</v>
      </c>
      <c r="B85" s="20" t="s">
        <v>285</v>
      </c>
      <c r="C85" s="4" t="s">
        <v>1</v>
      </c>
      <c r="D85" s="4">
        <v>75</v>
      </c>
      <c r="E85" s="15">
        <v>27.41</v>
      </c>
      <c r="F85" s="6">
        <v>96</v>
      </c>
      <c r="G85" s="26">
        <v>1</v>
      </c>
    </row>
    <row r="86" spans="1:7" s="5" customFormat="1" ht="50.25" customHeight="1" x14ac:dyDescent="0.25">
      <c r="A86" s="4" t="s">
        <v>84</v>
      </c>
      <c r="B86" s="20" t="s">
        <v>286</v>
      </c>
      <c r="C86" s="4" t="s">
        <v>1</v>
      </c>
      <c r="D86" s="4">
        <v>33</v>
      </c>
      <c r="E86" s="15">
        <v>58.28</v>
      </c>
      <c r="F86" s="6">
        <v>86</v>
      </c>
      <c r="G86" s="26">
        <v>1</v>
      </c>
    </row>
    <row r="87" spans="1:7" s="5" customFormat="1" ht="50.25" customHeight="1" x14ac:dyDescent="0.25">
      <c r="A87" s="4" t="s">
        <v>85</v>
      </c>
      <c r="B87" s="20" t="s">
        <v>287</v>
      </c>
      <c r="C87" s="4" t="s">
        <v>1</v>
      </c>
      <c r="D87" s="4">
        <v>75</v>
      </c>
      <c r="E87" s="15">
        <v>3.49</v>
      </c>
      <c r="F87" s="6">
        <v>75</v>
      </c>
      <c r="G87" s="26">
        <v>1</v>
      </c>
    </row>
    <row r="88" spans="1:7" s="5" customFormat="1" ht="50.25" customHeight="1" x14ac:dyDescent="0.25">
      <c r="A88" s="4" t="s">
        <v>86</v>
      </c>
      <c r="B88" s="20" t="s">
        <v>288</v>
      </c>
      <c r="C88" s="4" t="s">
        <v>1</v>
      </c>
      <c r="D88" s="4">
        <v>75</v>
      </c>
      <c r="E88" s="15">
        <v>67.650000000000006</v>
      </c>
      <c r="F88" s="6">
        <v>75</v>
      </c>
      <c r="G88" s="26">
        <v>1</v>
      </c>
    </row>
    <row r="89" spans="1:7" s="5" customFormat="1" ht="50.25" customHeight="1" x14ac:dyDescent="0.25">
      <c r="A89" s="4" t="s">
        <v>87</v>
      </c>
      <c r="B89" s="20" t="s">
        <v>289</v>
      </c>
      <c r="C89" s="4" t="s">
        <v>1</v>
      </c>
      <c r="D89" s="4">
        <v>65</v>
      </c>
      <c r="E89" s="15">
        <v>69</v>
      </c>
      <c r="F89" s="6">
        <v>93</v>
      </c>
      <c r="G89" s="26">
        <v>1</v>
      </c>
    </row>
    <row r="90" spans="1:7" s="5" customFormat="1" ht="50.25" customHeight="1" x14ac:dyDescent="0.25">
      <c r="A90" s="4" t="s">
        <v>88</v>
      </c>
      <c r="B90" s="20" t="s">
        <v>290</v>
      </c>
      <c r="C90" s="4" t="s">
        <v>1</v>
      </c>
      <c r="D90" s="4">
        <v>75</v>
      </c>
      <c r="E90" s="15">
        <v>68.06</v>
      </c>
      <c r="F90" s="6">
        <v>95</v>
      </c>
      <c r="G90" s="26">
        <v>1</v>
      </c>
    </row>
    <row r="91" spans="1:7" s="5" customFormat="1" ht="50.25" customHeight="1" x14ac:dyDescent="0.25">
      <c r="A91" s="4" t="s">
        <v>89</v>
      </c>
      <c r="B91" s="20" t="s">
        <v>291</v>
      </c>
      <c r="C91" s="4" t="s">
        <v>1</v>
      </c>
      <c r="D91" s="4">
        <v>50</v>
      </c>
      <c r="E91" s="15">
        <v>82.79</v>
      </c>
      <c r="F91" s="6">
        <v>75</v>
      </c>
      <c r="G91" s="26">
        <v>1</v>
      </c>
    </row>
    <row r="92" spans="1:7" ht="24" customHeight="1" x14ac:dyDescent="0.25">
      <c r="A92" s="47" t="s">
        <v>90</v>
      </c>
      <c r="B92" s="47"/>
      <c r="C92" s="47"/>
      <c r="D92" s="39">
        <f>D93</f>
        <v>33</v>
      </c>
      <c r="E92" s="39">
        <f t="shared" ref="E92:F92" si="10">E93</f>
        <v>51.66</v>
      </c>
      <c r="F92" s="39">
        <f t="shared" si="10"/>
        <v>37</v>
      </c>
    </row>
    <row r="93" spans="1:7" s="5" customFormat="1" ht="40.5" customHeight="1" x14ac:dyDescent="0.25">
      <c r="A93" s="4" t="s">
        <v>91</v>
      </c>
      <c r="B93" s="20" t="s">
        <v>292</v>
      </c>
      <c r="C93" s="4" t="s">
        <v>1</v>
      </c>
      <c r="D93" s="4">
        <v>33</v>
      </c>
      <c r="E93" s="4">
        <v>51.66</v>
      </c>
      <c r="F93" s="17">
        <v>37</v>
      </c>
      <c r="G93" s="26">
        <v>1</v>
      </c>
    </row>
    <row r="94" spans="1:7" ht="24" customHeight="1" x14ac:dyDescent="0.25">
      <c r="A94" s="47" t="s">
        <v>216</v>
      </c>
      <c r="B94" s="47"/>
      <c r="C94" s="47"/>
      <c r="D94" s="3">
        <f>AVERAGE(D95:D113)</f>
        <v>5266.894736842105</v>
      </c>
      <c r="E94" s="3">
        <f t="shared" ref="E94:F94" si="11">AVERAGE(E95:E113)</f>
        <v>18.115263157894741</v>
      </c>
      <c r="F94" s="3">
        <f t="shared" si="11"/>
        <v>16.789473684210527</v>
      </c>
    </row>
    <row r="95" spans="1:7" s="5" customFormat="1" ht="50.25" customHeight="1" x14ac:dyDescent="0.25">
      <c r="A95" s="4" t="s">
        <v>92</v>
      </c>
      <c r="B95" s="18" t="s">
        <v>395</v>
      </c>
      <c r="C95" s="8" t="s">
        <v>0</v>
      </c>
      <c r="D95" s="4">
        <v>100000</v>
      </c>
      <c r="E95" s="15">
        <v>100</v>
      </c>
      <c r="F95" s="6">
        <v>100</v>
      </c>
      <c r="G95" s="26">
        <v>1</v>
      </c>
    </row>
    <row r="96" spans="1:7" s="5" customFormat="1" ht="50.25" customHeight="1" x14ac:dyDescent="0.25">
      <c r="A96" s="4" t="s">
        <v>93</v>
      </c>
      <c r="B96" s="19" t="s">
        <v>293</v>
      </c>
      <c r="C96" s="4" t="s">
        <v>1</v>
      </c>
      <c r="D96" s="4">
        <v>0</v>
      </c>
      <c r="E96" s="15">
        <v>59.03</v>
      </c>
      <c r="F96" s="2">
        <v>0</v>
      </c>
      <c r="G96" s="26">
        <v>1</v>
      </c>
    </row>
    <row r="97" spans="1:7" s="5" customFormat="1" ht="50.25" customHeight="1" x14ac:dyDescent="0.25">
      <c r="A97" s="4" t="s">
        <v>94</v>
      </c>
      <c r="B97" s="19" t="s">
        <v>294</v>
      </c>
      <c r="C97" s="4" t="s">
        <v>1</v>
      </c>
      <c r="D97" s="4">
        <v>0</v>
      </c>
      <c r="E97" s="15">
        <v>0</v>
      </c>
      <c r="F97" s="2">
        <v>0</v>
      </c>
      <c r="G97" s="26">
        <v>1</v>
      </c>
    </row>
    <row r="98" spans="1:7" s="5" customFormat="1" ht="50.25" customHeight="1" x14ac:dyDescent="0.25">
      <c r="A98" s="4" t="s">
        <v>95</v>
      </c>
      <c r="B98" s="18" t="s">
        <v>295</v>
      </c>
      <c r="C98" s="4" t="s">
        <v>1</v>
      </c>
      <c r="D98" s="4">
        <v>0</v>
      </c>
      <c r="E98" s="15">
        <v>0</v>
      </c>
      <c r="F98" s="2">
        <v>0</v>
      </c>
      <c r="G98" s="26">
        <v>1</v>
      </c>
    </row>
    <row r="99" spans="1:7" s="5" customFormat="1" ht="50.25" customHeight="1" x14ac:dyDescent="0.25">
      <c r="A99" s="4" t="s">
        <v>96</v>
      </c>
      <c r="B99" s="18" t="s">
        <v>296</v>
      </c>
      <c r="C99" s="4" t="s">
        <v>1</v>
      </c>
      <c r="D99" s="4">
        <v>0</v>
      </c>
      <c r="E99" s="15">
        <v>76.98</v>
      </c>
      <c r="F99" s="6">
        <v>90</v>
      </c>
      <c r="G99" s="26">
        <v>1</v>
      </c>
    </row>
    <row r="100" spans="1:7" s="5" customFormat="1" ht="50.25" customHeight="1" x14ac:dyDescent="0.25">
      <c r="A100" s="4" t="s">
        <v>97</v>
      </c>
      <c r="B100" s="18" t="s">
        <v>297</v>
      </c>
      <c r="C100" s="4" t="s">
        <v>1</v>
      </c>
      <c r="D100" s="4">
        <v>0</v>
      </c>
      <c r="E100" s="15">
        <v>0</v>
      </c>
      <c r="F100" s="2">
        <v>0</v>
      </c>
      <c r="G100" s="26">
        <v>1</v>
      </c>
    </row>
    <row r="101" spans="1:7" s="5" customFormat="1" ht="50.25" customHeight="1" x14ac:dyDescent="0.25">
      <c r="A101" s="4" t="s">
        <v>98</v>
      </c>
      <c r="B101" s="18" t="s">
        <v>298</v>
      </c>
      <c r="C101" s="4" t="s">
        <v>1</v>
      </c>
      <c r="D101" s="4">
        <v>0</v>
      </c>
      <c r="E101" s="15">
        <v>0</v>
      </c>
      <c r="F101" s="2">
        <v>0</v>
      </c>
      <c r="G101" s="26">
        <v>1</v>
      </c>
    </row>
    <row r="102" spans="1:7" s="5" customFormat="1" ht="50.25" customHeight="1" x14ac:dyDescent="0.25">
      <c r="A102" s="4" t="s">
        <v>99</v>
      </c>
      <c r="B102" s="18" t="s">
        <v>299</v>
      </c>
      <c r="C102" s="4" t="s">
        <v>1</v>
      </c>
      <c r="D102" s="4">
        <v>0</v>
      </c>
      <c r="E102" s="15">
        <v>0</v>
      </c>
      <c r="F102" s="2">
        <v>0</v>
      </c>
      <c r="G102" s="26">
        <v>1</v>
      </c>
    </row>
    <row r="103" spans="1:7" s="5" customFormat="1" ht="50.25" customHeight="1" x14ac:dyDescent="0.25">
      <c r="A103" s="4" t="s">
        <v>100</v>
      </c>
      <c r="B103" s="18" t="s">
        <v>300</v>
      </c>
      <c r="C103" s="4" t="s">
        <v>1</v>
      </c>
      <c r="D103" s="4">
        <v>0</v>
      </c>
      <c r="E103" s="15">
        <v>78.290000000000006</v>
      </c>
      <c r="F103" s="6">
        <v>94</v>
      </c>
      <c r="G103" s="26">
        <v>1</v>
      </c>
    </row>
    <row r="104" spans="1:7" s="5" customFormat="1" ht="50.25" customHeight="1" x14ac:dyDescent="0.25">
      <c r="A104" s="4" t="s">
        <v>101</v>
      </c>
      <c r="B104" s="18" t="s">
        <v>301</v>
      </c>
      <c r="C104" s="4" t="s">
        <v>1</v>
      </c>
      <c r="D104" s="4">
        <v>0</v>
      </c>
      <c r="E104" s="15">
        <v>0</v>
      </c>
      <c r="F104" s="2">
        <v>0</v>
      </c>
      <c r="G104" s="26">
        <v>1</v>
      </c>
    </row>
    <row r="105" spans="1:7" s="5" customFormat="1" ht="50.25" customHeight="1" x14ac:dyDescent="0.25">
      <c r="A105" s="4" t="s">
        <v>102</v>
      </c>
      <c r="B105" s="20" t="s">
        <v>302</v>
      </c>
      <c r="C105" s="4" t="s">
        <v>1</v>
      </c>
      <c r="D105" s="4">
        <v>0</v>
      </c>
      <c r="E105" s="15">
        <v>6.07</v>
      </c>
      <c r="F105" s="2">
        <v>0</v>
      </c>
      <c r="G105" s="26">
        <v>1</v>
      </c>
    </row>
    <row r="106" spans="1:7" s="5" customFormat="1" ht="50.25" customHeight="1" x14ac:dyDescent="0.25">
      <c r="A106" s="4" t="s">
        <v>103</v>
      </c>
      <c r="B106" s="20" t="s">
        <v>303</v>
      </c>
      <c r="C106" s="4" t="s">
        <v>1</v>
      </c>
      <c r="D106" s="4">
        <v>0</v>
      </c>
      <c r="E106" s="15">
        <v>9.3000000000000007</v>
      </c>
      <c r="F106" s="17">
        <v>25</v>
      </c>
      <c r="G106" s="26">
        <v>1</v>
      </c>
    </row>
    <row r="107" spans="1:7" s="5" customFormat="1" ht="50.25" customHeight="1" x14ac:dyDescent="0.25">
      <c r="A107" s="4" t="s">
        <v>104</v>
      </c>
      <c r="B107" s="20" t="s">
        <v>304</v>
      </c>
      <c r="C107" s="4" t="s">
        <v>1</v>
      </c>
      <c r="D107" s="4">
        <v>10</v>
      </c>
      <c r="E107" s="15">
        <v>2.0499999999999998</v>
      </c>
      <c r="F107" s="2">
        <v>0</v>
      </c>
      <c r="G107" s="26">
        <v>1</v>
      </c>
    </row>
    <row r="108" spans="1:7" s="5" customFormat="1" ht="50.25" customHeight="1" x14ac:dyDescent="0.25">
      <c r="A108" s="4" t="s">
        <v>105</v>
      </c>
      <c r="B108" s="20" t="s">
        <v>305</v>
      </c>
      <c r="C108" s="4" t="s">
        <v>1</v>
      </c>
      <c r="D108" s="4">
        <v>0</v>
      </c>
      <c r="E108" s="15">
        <v>0</v>
      </c>
      <c r="F108" s="2">
        <v>0</v>
      </c>
      <c r="G108" s="26">
        <v>1</v>
      </c>
    </row>
    <row r="109" spans="1:7" s="5" customFormat="1" ht="50.25" customHeight="1" x14ac:dyDescent="0.25">
      <c r="A109" s="4" t="s">
        <v>106</v>
      </c>
      <c r="B109" s="20" t="s">
        <v>306</v>
      </c>
      <c r="C109" s="4" t="s">
        <v>1</v>
      </c>
      <c r="D109" s="4">
        <v>0</v>
      </c>
      <c r="E109" s="15">
        <v>0</v>
      </c>
      <c r="F109" s="2">
        <v>0</v>
      </c>
      <c r="G109" s="26">
        <v>1</v>
      </c>
    </row>
    <row r="110" spans="1:7" s="5" customFormat="1" ht="50.25" customHeight="1" x14ac:dyDescent="0.25">
      <c r="A110" s="4" t="s">
        <v>107</v>
      </c>
      <c r="B110" s="20" t="s">
        <v>307</v>
      </c>
      <c r="C110" s="4" t="s">
        <v>1</v>
      </c>
      <c r="D110" s="4">
        <v>29</v>
      </c>
      <c r="E110" s="15">
        <v>2.72</v>
      </c>
      <c r="F110" s="2">
        <v>0</v>
      </c>
      <c r="G110" s="26">
        <v>1</v>
      </c>
    </row>
    <row r="111" spans="1:7" s="5" customFormat="1" ht="50.25" customHeight="1" x14ac:dyDescent="0.25">
      <c r="A111" s="4" t="s">
        <v>108</v>
      </c>
      <c r="B111" s="20" t="s">
        <v>308</v>
      </c>
      <c r="C111" s="4" t="s">
        <v>1</v>
      </c>
      <c r="D111" s="4">
        <v>32</v>
      </c>
      <c r="E111" s="15">
        <v>6.99</v>
      </c>
      <c r="F111" s="17">
        <v>10</v>
      </c>
      <c r="G111" s="26">
        <v>1</v>
      </c>
    </row>
    <row r="112" spans="1:7" s="5" customFormat="1" ht="50.25" customHeight="1" x14ac:dyDescent="0.25">
      <c r="A112" s="4" t="s">
        <v>109</v>
      </c>
      <c r="B112" s="20" t="s">
        <v>309</v>
      </c>
      <c r="C112" s="4" t="s">
        <v>1</v>
      </c>
      <c r="D112" s="4">
        <v>0</v>
      </c>
      <c r="E112" s="15">
        <v>2.76</v>
      </c>
      <c r="F112" s="2">
        <v>0</v>
      </c>
      <c r="G112" s="26">
        <v>1</v>
      </c>
    </row>
    <row r="113" spans="1:7" s="5" customFormat="1" ht="50.25" customHeight="1" x14ac:dyDescent="0.25">
      <c r="A113" s="4" t="s">
        <v>110</v>
      </c>
      <c r="B113" s="16" t="s">
        <v>310</v>
      </c>
      <c r="C113" s="4" t="s">
        <v>1</v>
      </c>
      <c r="D113" s="4">
        <v>0</v>
      </c>
      <c r="E113" s="15">
        <v>0</v>
      </c>
      <c r="F113" s="2">
        <v>0</v>
      </c>
      <c r="G113" s="26">
        <v>1</v>
      </c>
    </row>
    <row r="114" spans="1:7" ht="24" customHeight="1" x14ac:dyDescent="0.25">
      <c r="A114" s="47" t="s">
        <v>111</v>
      </c>
      <c r="B114" s="47"/>
      <c r="C114" s="47"/>
      <c r="D114" s="3">
        <f>AVERAGE(D115:D127)</f>
        <v>21.923076923076923</v>
      </c>
      <c r="E114" s="3">
        <f t="shared" ref="E114:F114" si="12">AVERAGE(E115:E127)</f>
        <v>10.996153846153847</v>
      </c>
      <c r="F114" s="3">
        <f t="shared" si="12"/>
        <v>35.692307692307693</v>
      </c>
    </row>
    <row r="115" spans="1:7" s="5" customFormat="1" ht="50.25" customHeight="1" x14ac:dyDescent="0.25">
      <c r="A115" s="4" t="s">
        <v>112</v>
      </c>
      <c r="B115" s="18" t="s">
        <v>311</v>
      </c>
      <c r="C115" s="4" t="s">
        <v>1</v>
      </c>
      <c r="D115" s="4">
        <v>0</v>
      </c>
      <c r="E115" s="15">
        <v>28.19</v>
      </c>
      <c r="F115" s="2">
        <v>0</v>
      </c>
      <c r="G115" s="26">
        <v>1</v>
      </c>
    </row>
    <row r="116" spans="1:7" s="5" customFormat="1" ht="50.25" customHeight="1" x14ac:dyDescent="0.25">
      <c r="A116" s="4" t="s">
        <v>113</v>
      </c>
      <c r="B116" s="19" t="s">
        <v>312</v>
      </c>
      <c r="C116" s="4" t="s">
        <v>1</v>
      </c>
      <c r="D116" s="4">
        <v>0</v>
      </c>
      <c r="E116" s="15">
        <v>0</v>
      </c>
      <c r="F116" s="2">
        <v>0</v>
      </c>
      <c r="G116" s="26">
        <v>1</v>
      </c>
    </row>
    <row r="117" spans="1:7" s="5" customFormat="1" ht="50.25" customHeight="1" x14ac:dyDescent="0.25">
      <c r="A117" s="4" t="s">
        <v>114</v>
      </c>
      <c r="B117" s="20" t="s">
        <v>313</v>
      </c>
      <c r="C117" s="4" t="s">
        <v>1</v>
      </c>
      <c r="D117" s="4">
        <v>28</v>
      </c>
      <c r="E117" s="15">
        <v>15.16</v>
      </c>
      <c r="F117" s="17">
        <v>28</v>
      </c>
      <c r="G117" s="26">
        <v>1</v>
      </c>
    </row>
    <row r="118" spans="1:7" s="5" customFormat="1" ht="50.25" customHeight="1" x14ac:dyDescent="0.25">
      <c r="A118" s="4" t="s">
        <v>115</v>
      </c>
      <c r="B118" s="20" t="s">
        <v>314</v>
      </c>
      <c r="C118" s="4" t="s">
        <v>1</v>
      </c>
      <c r="D118" s="4">
        <v>0</v>
      </c>
      <c r="E118" s="15">
        <v>13.66</v>
      </c>
      <c r="F118" s="2">
        <v>0</v>
      </c>
      <c r="G118" s="26">
        <v>1</v>
      </c>
    </row>
    <row r="119" spans="1:7" s="5" customFormat="1" ht="50.25" customHeight="1" x14ac:dyDescent="0.25">
      <c r="A119" s="4" t="s">
        <v>116</v>
      </c>
      <c r="B119" s="20" t="s">
        <v>315</v>
      </c>
      <c r="C119" s="4" t="s">
        <v>1</v>
      </c>
      <c r="D119" s="4">
        <v>0</v>
      </c>
      <c r="E119" s="15">
        <v>0</v>
      </c>
      <c r="F119" s="2">
        <v>0</v>
      </c>
      <c r="G119" s="26">
        <v>1</v>
      </c>
    </row>
    <row r="120" spans="1:7" s="5" customFormat="1" ht="50.25" customHeight="1" x14ac:dyDescent="0.25">
      <c r="A120" s="4" t="s">
        <v>117</v>
      </c>
      <c r="B120" s="20" t="s">
        <v>316</v>
      </c>
      <c r="C120" s="4" t="s">
        <v>1</v>
      </c>
      <c r="D120" s="4">
        <v>100</v>
      </c>
      <c r="E120" s="15">
        <v>38.630000000000003</v>
      </c>
      <c r="F120" s="6">
        <v>288</v>
      </c>
      <c r="G120" s="26">
        <v>1</v>
      </c>
    </row>
    <row r="121" spans="1:7" s="5" customFormat="1" ht="50.25" customHeight="1" x14ac:dyDescent="0.25">
      <c r="A121" s="4" t="s">
        <v>118</v>
      </c>
      <c r="B121" s="20" t="s">
        <v>317</v>
      </c>
      <c r="C121" s="4" t="s">
        <v>1</v>
      </c>
      <c r="D121" s="4">
        <v>67</v>
      </c>
      <c r="E121" s="15">
        <v>34.090000000000003</v>
      </c>
      <c r="F121" s="7">
        <v>58</v>
      </c>
      <c r="G121" s="26">
        <v>1</v>
      </c>
    </row>
    <row r="122" spans="1:7" s="5" customFormat="1" ht="50.25" customHeight="1" x14ac:dyDescent="0.25">
      <c r="A122" s="4" t="s">
        <v>119</v>
      </c>
      <c r="B122" s="20" t="s">
        <v>318</v>
      </c>
      <c r="C122" s="4" t="s">
        <v>1</v>
      </c>
      <c r="D122" s="4">
        <v>90</v>
      </c>
      <c r="E122" s="15">
        <v>13.22</v>
      </c>
      <c r="F122" s="6">
        <v>90</v>
      </c>
      <c r="G122" s="26">
        <v>1</v>
      </c>
    </row>
    <row r="123" spans="1:7" s="5" customFormat="1" ht="50.25" customHeight="1" x14ac:dyDescent="0.25">
      <c r="A123" s="4" t="s">
        <v>120</v>
      </c>
      <c r="B123" s="16" t="s">
        <v>319</v>
      </c>
      <c r="C123" s="4" t="s">
        <v>1</v>
      </c>
      <c r="D123" s="4">
        <v>0</v>
      </c>
      <c r="E123" s="15">
        <v>0</v>
      </c>
      <c r="F123" s="2">
        <v>0</v>
      </c>
      <c r="G123" s="26">
        <v>1</v>
      </c>
    </row>
    <row r="124" spans="1:7" s="5" customFormat="1" ht="50.25" customHeight="1" x14ac:dyDescent="0.25">
      <c r="A124" s="4" t="s">
        <v>121</v>
      </c>
      <c r="B124" s="16" t="s">
        <v>320</v>
      </c>
      <c r="C124" s="4" t="s">
        <v>1</v>
      </c>
      <c r="D124" s="4">
        <v>0</v>
      </c>
      <c r="E124" s="15">
        <v>0</v>
      </c>
      <c r="F124" s="2">
        <v>0</v>
      </c>
      <c r="G124" s="26">
        <v>1</v>
      </c>
    </row>
    <row r="125" spans="1:7" s="5" customFormat="1" ht="50.25" customHeight="1" x14ac:dyDescent="0.25">
      <c r="A125" s="4" t="s">
        <v>122</v>
      </c>
      <c r="B125" s="16" t="s">
        <v>321</v>
      </c>
      <c r="C125" s="4" t="s">
        <v>1</v>
      </c>
      <c r="D125" s="4">
        <v>0</v>
      </c>
      <c r="E125" s="15">
        <v>0</v>
      </c>
      <c r="F125" s="2">
        <v>0</v>
      </c>
      <c r="G125" s="26">
        <v>1</v>
      </c>
    </row>
    <row r="126" spans="1:7" s="5" customFormat="1" ht="50.25" customHeight="1" x14ac:dyDescent="0.25">
      <c r="A126" s="4" t="s">
        <v>123</v>
      </c>
      <c r="B126" s="16" t="s">
        <v>322</v>
      </c>
      <c r="C126" s="4" t="s">
        <v>1</v>
      </c>
      <c r="D126" s="4">
        <v>0</v>
      </c>
      <c r="E126" s="15">
        <v>0</v>
      </c>
      <c r="F126" s="2">
        <v>0</v>
      </c>
      <c r="G126" s="26">
        <v>1</v>
      </c>
    </row>
    <row r="127" spans="1:7" s="5" customFormat="1" ht="50.25" customHeight="1" x14ac:dyDescent="0.25">
      <c r="A127" s="4" t="s">
        <v>124</v>
      </c>
      <c r="B127" s="16" t="s">
        <v>323</v>
      </c>
      <c r="C127" s="4" t="s">
        <v>1</v>
      </c>
      <c r="D127" s="4">
        <v>0</v>
      </c>
      <c r="E127" s="15">
        <v>0</v>
      </c>
      <c r="F127" s="2">
        <v>0</v>
      </c>
      <c r="G127" s="26">
        <v>1</v>
      </c>
    </row>
    <row r="128" spans="1:7" ht="30" customHeight="1" x14ac:dyDescent="0.25">
      <c r="A128" s="62" t="s">
        <v>125</v>
      </c>
      <c r="B128" s="63"/>
      <c r="C128" s="64"/>
      <c r="D128" s="38" t="s">
        <v>396</v>
      </c>
      <c r="E128" s="38" t="s">
        <v>397</v>
      </c>
      <c r="F128" s="38" t="s">
        <v>398</v>
      </c>
    </row>
    <row r="129" spans="1:7" ht="30" customHeight="1" x14ac:dyDescent="0.25">
      <c r="A129" s="65"/>
      <c r="B129" s="66"/>
      <c r="C129" s="67"/>
      <c r="D129" s="61">
        <f>+(D130+D132+D134+D137+D142+D155+D169+D191+D194)/9</f>
        <v>83.238168498168491</v>
      </c>
      <c r="E129" s="61">
        <f>+(E130+E132+E134+E137+E142+E155+E169+E191+E194)/9</f>
        <v>38.293457468457468</v>
      </c>
      <c r="F129" s="61">
        <f t="shared" ref="E129:F129" si="13">+(F130+F132+F134+F137+F142+F155+F169+F191+F194)/9</f>
        <v>75.79802604802606</v>
      </c>
    </row>
    <row r="130" spans="1:7" ht="24" customHeight="1" x14ac:dyDescent="0.25">
      <c r="A130" s="47" t="s">
        <v>126</v>
      </c>
      <c r="B130" s="47"/>
      <c r="C130" s="47"/>
      <c r="D130" s="39">
        <f>D131</f>
        <v>83</v>
      </c>
      <c r="E130" s="39">
        <f t="shared" ref="E130:F130" si="14">E131</f>
        <v>18.23</v>
      </c>
      <c r="F130" s="39">
        <f t="shared" si="14"/>
        <v>64</v>
      </c>
    </row>
    <row r="131" spans="1:7" s="5" customFormat="1" ht="48" customHeight="1" x14ac:dyDescent="0.25">
      <c r="A131" s="4" t="s">
        <v>127</v>
      </c>
      <c r="B131" s="20" t="s">
        <v>324</v>
      </c>
      <c r="C131" s="4" t="s">
        <v>1</v>
      </c>
      <c r="D131" s="4">
        <v>83</v>
      </c>
      <c r="E131" s="15">
        <v>18.23</v>
      </c>
      <c r="F131" s="7">
        <v>64</v>
      </c>
      <c r="G131" s="26">
        <v>1</v>
      </c>
    </row>
    <row r="132" spans="1:7" ht="24" customHeight="1" x14ac:dyDescent="0.25">
      <c r="A132" s="47" t="s">
        <v>3</v>
      </c>
      <c r="B132" s="47"/>
      <c r="C132" s="47"/>
      <c r="D132" s="39">
        <f>D133</f>
        <v>0</v>
      </c>
      <c r="E132" s="39">
        <f>E133</f>
        <v>66.63</v>
      </c>
      <c r="F132" s="39">
        <f t="shared" ref="E132:F132" si="15">F133</f>
        <v>65</v>
      </c>
    </row>
    <row r="133" spans="1:7" s="5" customFormat="1" ht="48" customHeight="1" x14ac:dyDescent="0.25">
      <c r="A133" s="4" t="s">
        <v>128</v>
      </c>
      <c r="B133" s="16" t="s">
        <v>325</v>
      </c>
      <c r="C133" s="4" t="s">
        <v>1</v>
      </c>
      <c r="D133" s="4">
        <v>0</v>
      </c>
      <c r="E133" s="4">
        <v>66.63</v>
      </c>
      <c r="F133" s="7">
        <v>65</v>
      </c>
      <c r="G133" s="26">
        <v>1</v>
      </c>
    </row>
    <row r="134" spans="1:7" ht="24" customHeight="1" x14ac:dyDescent="0.25">
      <c r="A134" s="47" t="s">
        <v>129</v>
      </c>
      <c r="B134" s="47"/>
      <c r="C134" s="47"/>
      <c r="D134" s="39">
        <f>AVERAGE(D135:D136)</f>
        <v>80.2</v>
      </c>
      <c r="E134" s="39">
        <f>AVERAGE(E135:E136)</f>
        <v>11.635</v>
      </c>
      <c r="F134" s="39">
        <f t="shared" ref="E134:F134" si="16">AVERAGE(F135:F136)</f>
        <v>78</v>
      </c>
    </row>
    <row r="135" spans="1:7" s="5" customFormat="1" ht="48" customHeight="1" x14ac:dyDescent="0.25">
      <c r="A135" s="4" t="s">
        <v>130</v>
      </c>
      <c r="B135" s="20" t="s">
        <v>326</v>
      </c>
      <c r="C135" s="4" t="s">
        <v>1</v>
      </c>
      <c r="D135" s="4">
        <v>80.2</v>
      </c>
      <c r="E135" s="15">
        <v>14.08</v>
      </c>
      <c r="F135" s="6">
        <v>78</v>
      </c>
      <c r="G135" s="26">
        <v>1</v>
      </c>
    </row>
    <row r="136" spans="1:7" s="5" customFormat="1" ht="48" customHeight="1" x14ac:dyDescent="0.25">
      <c r="A136" s="4" t="s">
        <v>130</v>
      </c>
      <c r="B136" s="20" t="s">
        <v>327</v>
      </c>
      <c r="C136" s="4" t="s">
        <v>1</v>
      </c>
      <c r="D136" s="4">
        <v>80.2</v>
      </c>
      <c r="E136" s="15">
        <v>9.19</v>
      </c>
      <c r="F136" s="6">
        <v>78</v>
      </c>
      <c r="G136" s="26">
        <v>1</v>
      </c>
    </row>
    <row r="137" spans="1:7" ht="24" customHeight="1" x14ac:dyDescent="0.25">
      <c r="A137" s="47" t="s">
        <v>2</v>
      </c>
      <c r="B137" s="47"/>
      <c r="C137" s="47"/>
      <c r="D137" s="39">
        <f>AVERAGE(D138:D141)</f>
        <v>27.75</v>
      </c>
      <c r="E137" s="39">
        <f>AVERAGE(E138:E141)</f>
        <v>80.09</v>
      </c>
      <c r="F137" s="39">
        <f>AVERAGE(F138:F141)</f>
        <v>30.75</v>
      </c>
    </row>
    <row r="138" spans="1:7" s="5" customFormat="1" ht="48" customHeight="1" x14ac:dyDescent="0.25">
      <c r="A138" s="4" t="s">
        <v>131</v>
      </c>
      <c r="B138" s="18" t="s">
        <v>328</v>
      </c>
      <c r="C138" s="8" t="s">
        <v>0</v>
      </c>
      <c r="D138" s="4">
        <v>0</v>
      </c>
      <c r="E138" s="4">
        <v>100</v>
      </c>
      <c r="F138" s="2">
        <v>0</v>
      </c>
      <c r="G138" s="26">
        <v>1</v>
      </c>
    </row>
    <row r="139" spans="1:7" s="5" customFormat="1" ht="48" customHeight="1" x14ac:dyDescent="0.25">
      <c r="A139" s="4" t="s">
        <v>132</v>
      </c>
      <c r="B139" s="18" t="s">
        <v>329</v>
      </c>
      <c r="C139" s="8" t="s">
        <v>0</v>
      </c>
      <c r="D139" s="4">
        <v>0</v>
      </c>
      <c r="E139" s="4">
        <v>100</v>
      </c>
      <c r="F139" s="2">
        <v>0</v>
      </c>
      <c r="G139" s="26">
        <v>1</v>
      </c>
    </row>
    <row r="140" spans="1:7" s="5" customFormat="1" ht="48" customHeight="1" x14ac:dyDescent="0.25">
      <c r="A140" s="4" t="s">
        <v>133</v>
      </c>
      <c r="B140" s="16" t="s">
        <v>330</v>
      </c>
      <c r="C140" s="4" t="s">
        <v>1</v>
      </c>
      <c r="D140" s="4">
        <v>69</v>
      </c>
      <c r="E140" s="4">
        <v>54.89</v>
      </c>
      <c r="F140" s="7">
        <v>54</v>
      </c>
      <c r="G140" s="26">
        <v>1</v>
      </c>
    </row>
    <row r="141" spans="1:7" s="5" customFormat="1" ht="48" customHeight="1" x14ac:dyDescent="0.25">
      <c r="A141" s="4" t="s">
        <v>134</v>
      </c>
      <c r="B141" s="16" t="s">
        <v>331</v>
      </c>
      <c r="C141" s="4" t="s">
        <v>1</v>
      </c>
      <c r="D141" s="4">
        <v>42</v>
      </c>
      <c r="E141" s="4">
        <v>65.47</v>
      </c>
      <c r="F141" s="6">
        <v>69</v>
      </c>
      <c r="G141" s="26">
        <v>1</v>
      </c>
    </row>
    <row r="142" spans="1:7" ht="24" customHeight="1" x14ac:dyDescent="0.25">
      <c r="A142" s="48" t="s">
        <v>135</v>
      </c>
      <c r="B142" s="48"/>
      <c r="C142" s="48"/>
      <c r="D142" s="3">
        <f>AVERAGE(D143:D154)</f>
        <v>61.916666666666664</v>
      </c>
      <c r="E142" s="3">
        <f>AVERAGE(E143:E154)</f>
        <v>35.886666666666656</v>
      </c>
      <c r="F142" s="3">
        <f>AVERAGE(F143:F154)</f>
        <v>69.333333333333329</v>
      </c>
    </row>
    <row r="143" spans="1:7" s="5" customFormat="1" ht="48" customHeight="1" x14ac:dyDescent="0.25">
      <c r="A143" s="4" t="s">
        <v>136</v>
      </c>
      <c r="B143" s="20" t="s">
        <v>332</v>
      </c>
      <c r="C143" s="4" t="s">
        <v>1</v>
      </c>
      <c r="D143" s="4">
        <v>95</v>
      </c>
      <c r="E143" s="15">
        <v>43.96</v>
      </c>
      <c r="F143" s="6">
        <v>97</v>
      </c>
      <c r="G143" s="26">
        <v>1</v>
      </c>
    </row>
    <row r="144" spans="1:7" s="5" customFormat="1" ht="48" customHeight="1" x14ac:dyDescent="0.25">
      <c r="A144" s="4" t="s">
        <v>137</v>
      </c>
      <c r="B144" s="20" t="s">
        <v>333</v>
      </c>
      <c r="C144" s="4" t="s">
        <v>1</v>
      </c>
      <c r="D144" s="4">
        <v>100</v>
      </c>
      <c r="E144" s="15">
        <v>52.58</v>
      </c>
      <c r="F144" s="6">
        <v>100</v>
      </c>
      <c r="G144" s="26">
        <v>1</v>
      </c>
    </row>
    <row r="145" spans="1:7" s="5" customFormat="1" ht="48" customHeight="1" x14ac:dyDescent="0.25">
      <c r="A145" s="4" t="s">
        <v>138</v>
      </c>
      <c r="B145" s="20" t="s">
        <v>334</v>
      </c>
      <c r="C145" s="4" t="s">
        <v>1</v>
      </c>
      <c r="D145" s="4">
        <v>76</v>
      </c>
      <c r="E145" s="15">
        <v>9.5399999999999991</v>
      </c>
      <c r="F145" s="6">
        <v>70</v>
      </c>
      <c r="G145" s="26">
        <v>1</v>
      </c>
    </row>
    <row r="146" spans="1:7" s="5" customFormat="1" ht="48" customHeight="1" x14ac:dyDescent="0.25">
      <c r="A146" s="4" t="s">
        <v>139</v>
      </c>
      <c r="B146" s="20" t="s">
        <v>335</v>
      </c>
      <c r="C146" s="4" t="s">
        <v>1</v>
      </c>
      <c r="D146" s="4">
        <v>50</v>
      </c>
      <c r="E146" s="15">
        <v>60.47</v>
      </c>
      <c r="F146" s="6">
        <v>94</v>
      </c>
      <c r="G146" s="26">
        <v>1</v>
      </c>
    </row>
    <row r="147" spans="1:7" s="5" customFormat="1" ht="48" customHeight="1" x14ac:dyDescent="0.25">
      <c r="A147" s="4" t="s">
        <v>140</v>
      </c>
      <c r="B147" s="16" t="s">
        <v>336</v>
      </c>
      <c r="C147" s="4" t="s">
        <v>1</v>
      </c>
      <c r="D147" s="4">
        <v>0</v>
      </c>
      <c r="E147" s="15">
        <v>57.3</v>
      </c>
      <c r="F147" s="6">
        <v>97</v>
      </c>
      <c r="G147" s="26">
        <v>1</v>
      </c>
    </row>
    <row r="148" spans="1:7" s="5" customFormat="1" ht="48" customHeight="1" x14ac:dyDescent="0.25">
      <c r="A148" s="4" t="s">
        <v>141</v>
      </c>
      <c r="B148" s="20" t="s">
        <v>337</v>
      </c>
      <c r="C148" s="4" t="s">
        <v>1</v>
      </c>
      <c r="D148" s="4">
        <v>100</v>
      </c>
      <c r="E148" s="15">
        <v>44.09</v>
      </c>
      <c r="F148" s="2">
        <v>0</v>
      </c>
      <c r="G148" s="26">
        <v>1</v>
      </c>
    </row>
    <row r="149" spans="1:7" s="5" customFormat="1" ht="48" customHeight="1" x14ac:dyDescent="0.25">
      <c r="A149" s="4" t="s">
        <v>142</v>
      </c>
      <c r="B149" s="20" t="s">
        <v>338</v>
      </c>
      <c r="C149" s="4" t="s">
        <v>1</v>
      </c>
      <c r="D149" s="4">
        <v>100</v>
      </c>
      <c r="E149" s="15">
        <v>31.44</v>
      </c>
      <c r="F149" s="6">
        <v>83</v>
      </c>
      <c r="G149" s="26">
        <v>1</v>
      </c>
    </row>
    <row r="150" spans="1:7" s="5" customFormat="1" ht="48" customHeight="1" x14ac:dyDescent="0.25">
      <c r="A150" s="4" t="s">
        <v>143</v>
      </c>
      <c r="B150" s="20" t="s">
        <v>339</v>
      </c>
      <c r="C150" s="4" t="s">
        <v>1</v>
      </c>
      <c r="D150" s="4">
        <v>67</v>
      </c>
      <c r="E150" s="15">
        <v>28.47</v>
      </c>
      <c r="F150" s="6">
        <v>71</v>
      </c>
      <c r="G150" s="26">
        <v>1</v>
      </c>
    </row>
    <row r="151" spans="1:7" s="5" customFormat="1" ht="48" customHeight="1" x14ac:dyDescent="0.25">
      <c r="A151" s="4" t="s">
        <v>144</v>
      </c>
      <c r="B151" s="20" t="s">
        <v>340</v>
      </c>
      <c r="C151" s="4" t="s">
        <v>1</v>
      </c>
      <c r="D151" s="4">
        <v>10</v>
      </c>
      <c r="E151" s="15">
        <v>0.88</v>
      </c>
      <c r="F151" s="2">
        <v>0</v>
      </c>
      <c r="G151" s="26">
        <v>1</v>
      </c>
    </row>
    <row r="152" spans="1:7" s="5" customFormat="1" ht="48" customHeight="1" x14ac:dyDescent="0.25">
      <c r="A152" s="4" t="s">
        <v>145</v>
      </c>
      <c r="B152" s="20" t="s">
        <v>341</v>
      </c>
      <c r="C152" s="4" t="s">
        <v>1</v>
      </c>
      <c r="D152" s="4">
        <v>45</v>
      </c>
      <c r="E152" s="15">
        <v>9.7100000000000009</v>
      </c>
      <c r="F152" s="7">
        <v>45</v>
      </c>
      <c r="G152" s="26">
        <v>1</v>
      </c>
    </row>
    <row r="153" spans="1:7" s="5" customFormat="1" ht="48" customHeight="1" x14ac:dyDescent="0.25">
      <c r="A153" s="4" t="s">
        <v>146</v>
      </c>
      <c r="B153" s="20" t="s">
        <v>342</v>
      </c>
      <c r="C153" s="4" t="s">
        <v>1</v>
      </c>
      <c r="D153" s="4">
        <v>100</v>
      </c>
      <c r="E153" s="15">
        <v>34.79</v>
      </c>
      <c r="F153" s="6">
        <v>87</v>
      </c>
      <c r="G153" s="26">
        <v>1</v>
      </c>
    </row>
    <row r="154" spans="1:7" s="5" customFormat="1" ht="48" customHeight="1" x14ac:dyDescent="0.25">
      <c r="A154" s="4" t="s">
        <v>147</v>
      </c>
      <c r="B154" s="20" t="s">
        <v>343</v>
      </c>
      <c r="C154" s="4" t="s">
        <v>1</v>
      </c>
      <c r="D154" s="4">
        <v>0</v>
      </c>
      <c r="E154" s="15">
        <v>57.41</v>
      </c>
      <c r="F154" s="6">
        <v>88</v>
      </c>
      <c r="G154" s="26">
        <v>1</v>
      </c>
    </row>
    <row r="155" spans="1:7" ht="24" customHeight="1" x14ac:dyDescent="0.25">
      <c r="A155" s="47" t="s">
        <v>148</v>
      </c>
      <c r="B155" s="47"/>
      <c r="C155" s="47"/>
      <c r="D155" s="3">
        <f>AVERAGE(D156:D168)</f>
        <v>62.769230769230766</v>
      </c>
      <c r="E155" s="3">
        <f>AVERAGE(E156:E168)</f>
        <v>14.182307692307692</v>
      </c>
      <c r="F155" s="3">
        <f t="shared" ref="E155:F155" si="17">AVERAGE(F156:F168)</f>
        <v>57.384615384615387</v>
      </c>
    </row>
    <row r="156" spans="1:7" s="5" customFormat="1" ht="47.25" customHeight="1" x14ac:dyDescent="0.25">
      <c r="A156" s="4" t="s">
        <v>149</v>
      </c>
      <c r="B156" s="18" t="s">
        <v>344</v>
      </c>
      <c r="C156" s="4" t="s">
        <v>1</v>
      </c>
      <c r="D156" s="4">
        <v>0</v>
      </c>
      <c r="E156" s="15">
        <v>0</v>
      </c>
      <c r="F156" s="2">
        <v>0</v>
      </c>
      <c r="G156" s="26">
        <v>1</v>
      </c>
    </row>
    <row r="157" spans="1:7" s="5" customFormat="1" ht="47.25" customHeight="1" x14ac:dyDescent="0.25">
      <c r="A157" s="4" t="s">
        <v>150</v>
      </c>
      <c r="B157" s="20" t="s">
        <v>345</v>
      </c>
      <c r="C157" s="4" t="s">
        <v>1</v>
      </c>
      <c r="D157" s="4">
        <v>100</v>
      </c>
      <c r="E157" s="15">
        <v>10.82</v>
      </c>
      <c r="F157" s="6">
        <v>70</v>
      </c>
      <c r="G157" s="26">
        <v>1</v>
      </c>
    </row>
    <row r="158" spans="1:7" s="5" customFormat="1" ht="47.25" customHeight="1" x14ac:dyDescent="0.25">
      <c r="A158" s="4" t="s">
        <v>151</v>
      </c>
      <c r="B158" s="20" t="s">
        <v>346</v>
      </c>
      <c r="C158" s="4" t="s">
        <v>1</v>
      </c>
      <c r="D158" s="4">
        <v>1</v>
      </c>
      <c r="E158" s="15">
        <v>39.25</v>
      </c>
      <c r="F158" s="6">
        <v>81</v>
      </c>
      <c r="G158" s="26">
        <v>1</v>
      </c>
    </row>
    <row r="159" spans="1:7" s="5" customFormat="1" ht="47.25" customHeight="1" x14ac:dyDescent="0.25">
      <c r="A159" s="4" t="s">
        <v>152</v>
      </c>
      <c r="B159" s="20" t="s">
        <v>347</v>
      </c>
      <c r="C159" s="4" t="s">
        <v>1</v>
      </c>
      <c r="D159" s="4">
        <v>73</v>
      </c>
      <c r="E159" s="15">
        <v>0</v>
      </c>
      <c r="F159" s="6">
        <v>73</v>
      </c>
      <c r="G159" s="26">
        <v>1</v>
      </c>
    </row>
    <row r="160" spans="1:7" s="5" customFormat="1" ht="47.25" customHeight="1" x14ac:dyDescent="0.25">
      <c r="A160" s="4" t="s">
        <v>153</v>
      </c>
      <c r="B160" s="20" t="s">
        <v>348</v>
      </c>
      <c r="C160" s="4" t="s">
        <v>1</v>
      </c>
      <c r="D160" s="4">
        <v>73</v>
      </c>
      <c r="E160" s="15">
        <v>26.03</v>
      </c>
      <c r="F160" s="6">
        <v>74</v>
      </c>
      <c r="G160" s="26">
        <v>1</v>
      </c>
    </row>
    <row r="161" spans="1:7" s="5" customFormat="1" ht="47.25" customHeight="1" x14ac:dyDescent="0.25">
      <c r="A161" s="4" t="s">
        <v>154</v>
      </c>
      <c r="B161" s="20" t="s">
        <v>349</v>
      </c>
      <c r="C161" s="4" t="s">
        <v>1</v>
      </c>
      <c r="D161" s="4">
        <v>63</v>
      </c>
      <c r="E161" s="15">
        <v>0</v>
      </c>
      <c r="F161" s="7">
        <v>66</v>
      </c>
      <c r="G161" s="26">
        <v>1</v>
      </c>
    </row>
    <row r="162" spans="1:7" s="5" customFormat="1" ht="47.25" customHeight="1" x14ac:dyDescent="0.25">
      <c r="A162" s="4" t="s">
        <v>155</v>
      </c>
      <c r="B162" s="20" t="s">
        <v>350</v>
      </c>
      <c r="C162" s="4" t="s">
        <v>1</v>
      </c>
      <c r="D162" s="4">
        <v>70</v>
      </c>
      <c r="E162" s="15">
        <v>46.82</v>
      </c>
      <c r="F162" s="6">
        <v>72</v>
      </c>
      <c r="G162" s="26">
        <v>1</v>
      </c>
    </row>
    <row r="163" spans="1:7" s="5" customFormat="1" ht="47.25" customHeight="1" x14ac:dyDescent="0.25">
      <c r="A163" s="4" t="s">
        <v>156</v>
      </c>
      <c r="B163" s="20" t="s">
        <v>351</v>
      </c>
      <c r="C163" s="4" t="s">
        <v>1</v>
      </c>
      <c r="D163" s="4">
        <v>86</v>
      </c>
      <c r="E163" s="15">
        <v>0</v>
      </c>
      <c r="F163" s="6">
        <v>78</v>
      </c>
      <c r="G163" s="26">
        <v>1</v>
      </c>
    </row>
    <row r="164" spans="1:7" s="5" customFormat="1" ht="47.25" customHeight="1" x14ac:dyDescent="0.25">
      <c r="A164" s="4" t="s">
        <v>157</v>
      </c>
      <c r="B164" s="16" t="s">
        <v>352</v>
      </c>
      <c r="C164" s="4" t="s">
        <v>1</v>
      </c>
      <c r="D164" s="4">
        <v>75</v>
      </c>
      <c r="E164" s="15">
        <v>0</v>
      </c>
      <c r="F164" s="7">
        <v>60</v>
      </c>
      <c r="G164" s="26">
        <v>1</v>
      </c>
    </row>
    <row r="165" spans="1:7" s="5" customFormat="1" ht="47.25" customHeight="1" x14ac:dyDescent="0.25">
      <c r="A165" s="4" t="s">
        <v>158</v>
      </c>
      <c r="B165" s="20" t="s">
        <v>353</v>
      </c>
      <c r="C165" s="4" t="s">
        <v>1</v>
      </c>
      <c r="D165" s="4">
        <v>75</v>
      </c>
      <c r="E165" s="15">
        <v>0</v>
      </c>
      <c r="F165" s="6">
        <v>72</v>
      </c>
      <c r="G165" s="26">
        <v>1</v>
      </c>
    </row>
    <row r="166" spans="1:7" s="5" customFormat="1" ht="47.25" customHeight="1" x14ac:dyDescent="0.25">
      <c r="A166" s="4" t="s">
        <v>159</v>
      </c>
      <c r="B166" s="20" t="s">
        <v>354</v>
      </c>
      <c r="C166" s="4" t="s">
        <v>1</v>
      </c>
      <c r="D166" s="4">
        <v>100</v>
      </c>
      <c r="E166" s="15">
        <v>61.45</v>
      </c>
      <c r="F166" s="6">
        <v>100</v>
      </c>
      <c r="G166" s="26">
        <v>1</v>
      </c>
    </row>
    <row r="167" spans="1:7" s="5" customFormat="1" ht="47.25" customHeight="1" x14ac:dyDescent="0.25">
      <c r="A167" s="4" t="s">
        <v>160</v>
      </c>
      <c r="B167" s="16" t="s">
        <v>355</v>
      </c>
      <c r="C167" s="4" t="s">
        <v>1</v>
      </c>
      <c r="D167" s="4">
        <v>100</v>
      </c>
      <c r="E167" s="15">
        <v>0</v>
      </c>
      <c r="F167" s="2">
        <v>0</v>
      </c>
      <c r="G167" s="26">
        <v>1</v>
      </c>
    </row>
    <row r="168" spans="1:7" s="5" customFormat="1" ht="47.25" customHeight="1" x14ac:dyDescent="0.25">
      <c r="A168" s="4" t="s">
        <v>161</v>
      </c>
      <c r="B168" s="16" t="s">
        <v>356</v>
      </c>
      <c r="C168" s="4" t="s">
        <v>1</v>
      </c>
      <c r="D168" s="4">
        <v>0</v>
      </c>
      <c r="E168" s="15">
        <v>0</v>
      </c>
      <c r="F168" s="2">
        <v>0</v>
      </c>
      <c r="G168" s="26">
        <v>1</v>
      </c>
    </row>
    <row r="169" spans="1:7" ht="24" customHeight="1" x14ac:dyDescent="0.25">
      <c r="A169" s="48" t="s">
        <v>162</v>
      </c>
      <c r="B169" s="48"/>
      <c r="C169" s="48"/>
      <c r="D169" s="3">
        <f>AVERAGE(D170:D190)</f>
        <v>61.476190476190474</v>
      </c>
      <c r="E169" s="3">
        <f>AVERAGE(E170:E190)</f>
        <v>53.547142857142866</v>
      </c>
      <c r="F169" s="3">
        <f t="shared" ref="E169:F169" si="18">AVERAGE(F170:F190)</f>
        <v>57.714285714285715</v>
      </c>
    </row>
    <row r="170" spans="1:7" s="5" customFormat="1" ht="45" customHeight="1" x14ac:dyDescent="0.25">
      <c r="A170" s="4" t="s">
        <v>163</v>
      </c>
      <c r="B170" s="16" t="s">
        <v>357</v>
      </c>
      <c r="C170" s="4" t="s">
        <v>1</v>
      </c>
      <c r="D170" s="4">
        <v>1</v>
      </c>
      <c r="E170" s="15">
        <v>63.59</v>
      </c>
      <c r="F170" s="6">
        <v>100</v>
      </c>
      <c r="G170" s="26">
        <v>1</v>
      </c>
    </row>
    <row r="171" spans="1:7" s="5" customFormat="1" ht="33.75" customHeight="1" x14ac:dyDescent="0.25">
      <c r="A171" s="4" t="s">
        <v>164</v>
      </c>
      <c r="B171" s="20" t="s">
        <v>358</v>
      </c>
      <c r="C171" s="4" t="s">
        <v>1</v>
      </c>
      <c r="D171" s="4">
        <v>3</v>
      </c>
      <c r="E171" s="15">
        <v>100</v>
      </c>
      <c r="F171" s="6">
        <v>100</v>
      </c>
      <c r="G171" s="26">
        <v>1</v>
      </c>
    </row>
    <row r="172" spans="1:7" s="5" customFormat="1" ht="45.75" customHeight="1" x14ac:dyDescent="0.25">
      <c r="A172" s="4" t="s">
        <v>165</v>
      </c>
      <c r="B172" s="20" t="s">
        <v>359</v>
      </c>
      <c r="C172" s="4" t="s">
        <v>1</v>
      </c>
      <c r="D172" s="4">
        <v>100</v>
      </c>
      <c r="E172" s="15">
        <v>48.38</v>
      </c>
      <c r="F172" s="6">
        <v>91</v>
      </c>
      <c r="G172" s="26">
        <v>1</v>
      </c>
    </row>
    <row r="173" spans="1:7" s="5" customFormat="1" ht="43.5" customHeight="1" x14ac:dyDescent="0.25">
      <c r="A173" s="4" t="s">
        <v>166</v>
      </c>
      <c r="B173" s="20" t="s">
        <v>360</v>
      </c>
      <c r="C173" s="4" t="s">
        <v>1</v>
      </c>
      <c r="D173" s="4">
        <v>100</v>
      </c>
      <c r="E173" s="15">
        <v>100</v>
      </c>
      <c r="F173" s="6">
        <v>100</v>
      </c>
      <c r="G173" s="26">
        <v>1</v>
      </c>
    </row>
    <row r="174" spans="1:7" s="5" customFormat="1" ht="30" customHeight="1" x14ac:dyDescent="0.25">
      <c r="A174" s="4" t="s">
        <v>167</v>
      </c>
      <c r="B174" s="20" t="s">
        <v>361</v>
      </c>
      <c r="C174" s="4" t="s">
        <v>1</v>
      </c>
      <c r="D174" s="4">
        <v>81</v>
      </c>
      <c r="E174" s="15">
        <v>99.73</v>
      </c>
      <c r="F174" s="6">
        <v>81</v>
      </c>
      <c r="G174" s="26">
        <v>1</v>
      </c>
    </row>
    <row r="175" spans="1:7" s="5" customFormat="1" ht="32.25" customHeight="1" x14ac:dyDescent="0.25">
      <c r="A175" s="4" t="s">
        <v>168</v>
      </c>
      <c r="B175" s="20" t="s">
        <v>362</v>
      </c>
      <c r="C175" s="4" t="s">
        <v>1</v>
      </c>
      <c r="D175" s="4">
        <v>100</v>
      </c>
      <c r="E175" s="15">
        <v>44.73</v>
      </c>
      <c r="F175" s="6">
        <v>100</v>
      </c>
      <c r="G175" s="26">
        <v>1</v>
      </c>
    </row>
    <row r="176" spans="1:7" s="5" customFormat="1" ht="44.25" customHeight="1" x14ac:dyDescent="0.25">
      <c r="A176" s="4" t="s">
        <v>169</v>
      </c>
      <c r="B176" s="20" t="s">
        <v>363</v>
      </c>
      <c r="C176" s="4" t="s">
        <v>1</v>
      </c>
      <c r="D176" s="4">
        <v>100</v>
      </c>
      <c r="E176" s="15">
        <v>100</v>
      </c>
      <c r="F176" s="6">
        <v>100</v>
      </c>
      <c r="G176" s="26">
        <v>1</v>
      </c>
    </row>
    <row r="177" spans="1:7" s="5" customFormat="1" ht="35.25" customHeight="1" x14ac:dyDescent="0.25">
      <c r="A177" s="4" t="s">
        <v>170</v>
      </c>
      <c r="B177" s="20" t="s">
        <v>364</v>
      </c>
      <c r="C177" s="4" t="s">
        <v>1</v>
      </c>
      <c r="D177" s="4">
        <v>100</v>
      </c>
      <c r="E177" s="15">
        <v>100</v>
      </c>
      <c r="F177" s="6">
        <v>85</v>
      </c>
      <c r="G177" s="26">
        <v>1</v>
      </c>
    </row>
    <row r="178" spans="1:7" s="5" customFormat="1" ht="45.75" customHeight="1" x14ac:dyDescent="0.25">
      <c r="A178" s="4" t="s">
        <v>171</v>
      </c>
      <c r="B178" s="20" t="s">
        <v>365</v>
      </c>
      <c r="C178" s="4" t="s">
        <v>1</v>
      </c>
      <c r="D178" s="4">
        <v>31</v>
      </c>
      <c r="E178" s="15">
        <v>50.58</v>
      </c>
      <c r="F178" s="6">
        <v>68</v>
      </c>
      <c r="G178" s="26">
        <v>1</v>
      </c>
    </row>
    <row r="179" spans="1:7" s="5" customFormat="1" ht="38.25" x14ac:dyDescent="0.25">
      <c r="A179" s="4" t="s">
        <v>172</v>
      </c>
      <c r="B179" s="20" t="s">
        <v>366</v>
      </c>
      <c r="C179" s="4" t="s">
        <v>1</v>
      </c>
      <c r="D179" s="4">
        <v>100</v>
      </c>
      <c r="E179" s="15">
        <v>41.63</v>
      </c>
      <c r="F179" s="6">
        <v>70</v>
      </c>
      <c r="G179" s="26">
        <v>1</v>
      </c>
    </row>
    <row r="180" spans="1:7" s="5" customFormat="1" ht="47.25" customHeight="1" x14ac:dyDescent="0.25">
      <c r="A180" s="4" t="s">
        <v>173</v>
      </c>
      <c r="B180" s="20" t="s">
        <v>367</v>
      </c>
      <c r="C180" s="4" t="s">
        <v>1</v>
      </c>
      <c r="D180" s="4">
        <v>100</v>
      </c>
      <c r="E180" s="15">
        <v>26.78</v>
      </c>
      <c r="F180" s="6">
        <v>100</v>
      </c>
      <c r="G180" s="26">
        <v>1</v>
      </c>
    </row>
    <row r="181" spans="1:7" s="5" customFormat="1" ht="35.25" customHeight="1" x14ac:dyDescent="0.25">
      <c r="A181" s="4" t="s">
        <v>174</v>
      </c>
      <c r="B181" s="20" t="s">
        <v>368</v>
      </c>
      <c r="C181" s="4" t="s">
        <v>1</v>
      </c>
      <c r="D181" s="4">
        <v>0</v>
      </c>
      <c r="E181" s="15">
        <v>43.33</v>
      </c>
      <c r="F181" s="2">
        <v>0</v>
      </c>
      <c r="G181" s="26">
        <v>1</v>
      </c>
    </row>
    <row r="182" spans="1:7" s="5" customFormat="1" ht="46.5" customHeight="1" x14ac:dyDescent="0.25">
      <c r="A182" s="4" t="s">
        <v>175</v>
      </c>
      <c r="B182" s="20" t="s">
        <v>369</v>
      </c>
      <c r="C182" s="4" t="s">
        <v>1</v>
      </c>
      <c r="D182" s="4">
        <v>0</v>
      </c>
      <c r="E182" s="15">
        <v>0</v>
      </c>
      <c r="F182" s="2">
        <v>0</v>
      </c>
      <c r="G182" s="26">
        <v>1</v>
      </c>
    </row>
    <row r="183" spans="1:7" s="5" customFormat="1" ht="30.75" customHeight="1" x14ac:dyDescent="0.25">
      <c r="A183" s="4" t="s">
        <v>176</v>
      </c>
      <c r="B183" s="16" t="s">
        <v>370</v>
      </c>
      <c r="C183" s="4" t="s">
        <v>1</v>
      </c>
      <c r="D183" s="4">
        <v>80</v>
      </c>
      <c r="E183" s="15">
        <v>40.590000000000003</v>
      </c>
      <c r="F183" s="17">
        <v>17</v>
      </c>
      <c r="G183" s="26">
        <v>1</v>
      </c>
    </row>
    <row r="184" spans="1:7" s="5" customFormat="1" ht="51" x14ac:dyDescent="0.25">
      <c r="A184" s="4" t="s">
        <v>177</v>
      </c>
      <c r="B184" s="16" t="s">
        <v>371</v>
      </c>
      <c r="C184" s="4" t="s">
        <v>1</v>
      </c>
      <c r="D184" s="4">
        <v>100</v>
      </c>
      <c r="E184" s="15">
        <v>41.97</v>
      </c>
      <c r="F184" s="6">
        <v>100</v>
      </c>
      <c r="G184" s="26">
        <v>1</v>
      </c>
    </row>
    <row r="185" spans="1:7" s="5" customFormat="1" ht="25.5" x14ac:dyDescent="0.25">
      <c r="A185" s="4" t="s">
        <v>178</v>
      </c>
      <c r="B185" s="20" t="s">
        <v>372</v>
      </c>
      <c r="C185" s="4" t="s">
        <v>1</v>
      </c>
      <c r="D185" s="4">
        <v>100</v>
      </c>
      <c r="E185" s="15">
        <v>58.45</v>
      </c>
      <c r="F185" s="2">
        <v>0</v>
      </c>
      <c r="G185" s="26">
        <v>1</v>
      </c>
    </row>
    <row r="186" spans="1:7" s="5" customFormat="1" ht="51" x14ac:dyDescent="0.25">
      <c r="A186" s="4" t="s">
        <v>179</v>
      </c>
      <c r="B186" s="20" t="s">
        <v>373</v>
      </c>
      <c r="C186" s="4" t="s">
        <v>1</v>
      </c>
      <c r="D186" s="4">
        <v>0</v>
      </c>
      <c r="E186" s="15">
        <v>0</v>
      </c>
      <c r="F186" s="2">
        <v>0</v>
      </c>
      <c r="G186" s="26">
        <v>1</v>
      </c>
    </row>
    <row r="187" spans="1:7" s="5" customFormat="1" ht="38.25" x14ac:dyDescent="0.25">
      <c r="A187" s="4" t="s">
        <v>180</v>
      </c>
      <c r="B187" s="20" t="s">
        <v>374</v>
      </c>
      <c r="C187" s="4" t="s">
        <v>1</v>
      </c>
      <c r="D187" s="4">
        <v>0</v>
      </c>
      <c r="E187" s="15">
        <v>0</v>
      </c>
      <c r="F187" s="2">
        <v>0</v>
      </c>
      <c r="G187" s="26">
        <v>1</v>
      </c>
    </row>
    <row r="188" spans="1:7" s="5" customFormat="1" ht="44.25" customHeight="1" x14ac:dyDescent="0.25">
      <c r="A188" s="4" t="s">
        <v>181</v>
      </c>
      <c r="B188" s="20" t="s">
        <v>375</v>
      </c>
      <c r="C188" s="4" t="s">
        <v>1</v>
      </c>
      <c r="D188" s="4">
        <v>95</v>
      </c>
      <c r="E188" s="15">
        <v>64.73</v>
      </c>
      <c r="F188" s="6">
        <v>100</v>
      </c>
      <c r="G188" s="26">
        <v>1</v>
      </c>
    </row>
    <row r="189" spans="1:7" s="5" customFormat="1" ht="44.25" customHeight="1" x14ac:dyDescent="0.25">
      <c r="A189" s="4" t="s">
        <v>182</v>
      </c>
      <c r="B189" s="20" t="s">
        <v>376</v>
      </c>
      <c r="C189" s="4" t="s">
        <v>1</v>
      </c>
      <c r="D189" s="4">
        <v>0</v>
      </c>
      <c r="E189" s="15">
        <v>0</v>
      </c>
      <c r="F189" s="2">
        <v>0</v>
      </c>
      <c r="G189" s="26">
        <v>1</v>
      </c>
    </row>
    <row r="190" spans="1:7" s="5" customFormat="1" ht="44.25" customHeight="1" x14ac:dyDescent="0.25">
      <c r="A190" s="4" t="s">
        <v>183</v>
      </c>
      <c r="B190" s="16" t="s">
        <v>377</v>
      </c>
      <c r="C190" s="4" t="s">
        <v>1</v>
      </c>
      <c r="D190" s="4">
        <v>100</v>
      </c>
      <c r="E190" s="15">
        <v>100</v>
      </c>
      <c r="F190" s="2">
        <v>0</v>
      </c>
      <c r="G190" s="26">
        <v>1</v>
      </c>
    </row>
    <row r="191" spans="1:7" ht="24" customHeight="1" x14ac:dyDescent="0.25">
      <c r="A191" s="47" t="s">
        <v>411</v>
      </c>
      <c r="B191" s="47"/>
      <c r="C191" s="47"/>
      <c r="D191" s="39">
        <f>AVERAGE(D192:D193)</f>
        <v>306.5</v>
      </c>
      <c r="E191" s="39">
        <f>AVERAGE(E192:E193)</f>
        <v>23.03</v>
      </c>
      <c r="F191" s="39">
        <f>AVERAGE(F192:F193)</f>
        <v>194</v>
      </c>
    </row>
    <row r="192" spans="1:7" s="5" customFormat="1" ht="48" customHeight="1" x14ac:dyDescent="0.25">
      <c r="A192" s="4" t="s">
        <v>184</v>
      </c>
      <c r="B192" s="20" t="s">
        <v>378</v>
      </c>
      <c r="C192" s="4" t="s">
        <v>1</v>
      </c>
      <c r="D192" s="4">
        <v>241</v>
      </c>
      <c r="E192" s="15">
        <v>29.3</v>
      </c>
      <c r="F192" s="6">
        <v>111</v>
      </c>
      <c r="G192" s="26">
        <v>1</v>
      </c>
    </row>
    <row r="193" spans="1:8" s="5" customFormat="1" ht="48" customHeight="1" x14ac:dyDescent="0.25">
      <c r="A193" s="4" t="s">
        <v>185</v>
      </c>
      <c r="B193" s="20" t="s">
        <v>379</v>
      </c>
      <c r="C193" s="4" t="s">
        <v>1</v>
      </c>
      <c r="D193" s="4">
        <v>372</v>
      </c>
      <c r="E193" s="15">
        <v>16.760000000000002</v>
      </c>
      <c r="F193" s="6">
        <v>277</v>
      </c>
      <c r="G193" s="26">
        <v>1</v>
      </c>
    </row>
    <row r="194" spans="1:8" ht="24" customHeight="1" x14ac:dyDescent="0.25">
      <c r="A194" s="47" t="s">
        <v>186</v>
      </c>
      <c r="B194" s="47"/>
      <c r="C194" s="47"/>
      <c r="D194" s="3">
        <f>AVERAGE(D195:D208)</f>
        <v>65.531428571428563</v>
      </c>
      <c r="E194" s="3">
        <f>AVERAGE(E195:E209)</f>
        <v>41.41</v>
      </c>
      <c r="F194" s="3">
        <f>AVERAGE(F195:F208)</f>
        <v>66</v>
      </c>
      <c r="H194" s="46">
        <f>AVERAGE(H195:H209)</f>
        <v>41.410426666666666</v>
      </c>
    </row>
    <row r="195" spans="1:8" s="5" customFormat="1" ht="48" customHeight="1" x14ac:dyDescent="0.25">
      <c r="A195" s="4" t="s">
        <v>187</v>
      </c>
      <c r="B195" s="20" t="s">
        <v>380</v>
      </c>
      <c r="C195" s="4" t="s">
        <v>1</v>
      </c>
      <c r="D195" s="4">
        <v>67</v>
      </c>
      <c r="E195" s="15">
        <v>62.36</v>
      </c>
      <c r="F195" s="6">
        <v>75</v>
      </c>
      <c r="G195" s="26">
        <v>1</v>
      </c>
      <c r="H195" s="33">
        <v>62.360500000000002</v>
      </c>
    </row>
    <row r="196" spans="1:8" s="5" customFormat="1" ht="48" customHeight="1" x14ac:dyDescent="0.25">
      <c r="A196" s="4" t="s">
        <v>188</v>
      </c>
      <c r="B196" s="20" t="s">
        <v>381</v>
      </c>
      <c r="C196" s="4" t="s">
        <v>1</v>
      </c>
      <c r="D196" s="4">
        <v>0</v>
      </c>
      <c r="E196" s="15">
        <v>45.79</v>
      </c>
      <c r="F196" s="7">
        <v>60</v>
      </c>
      <c r="G196" s="26">
        <v>1</v>
      </c>
      <c r="H196" s="33">
        <v>45.793399999999998</v>
      </c>
    </row>
    <row r="197" spans="1:8" s="5" customFormat="1" ht="48" customHeight="1" x14ac:dyDescent="0.25">
      <c r="A197" s="4" t="s">
        <v>189</v>
      </c>
      <c r="B197" s="20" t="s">
        <v>382</v>
      </c>
      <c r="C197" s="4" t="s">
        <v>1</v>
      </c>
      <c r="D197" s="4">
        <v>76.650000000000006</v>
      </c>
      <c r="E197" s="15">
        <v>25.54</v>
      </c>
      <c r="F197" s="6">
        <v>75</v>
      </c>
      <c r="G197" s="26">
        <v>1</v>
      </c>
      <c r="H197" s="33">
        <v>25.5425</v>
      </c>
    </row>
    <row r="198" spans="1:8" s="5" customFormat="1" ht="48" customHeight="1" x14ac:dyDescent="0.25">
      <c r="A198" s="4" t="s">
        <v>190</v>
      </c>
      <c r="B198" s="20" t="s">
        <v>383</v>
      </c>
      <c r="C198" s="4" t="s">
        <v>1</v>
      </c>
      <c r="D198" s="4">
        <v>68</v>
      </c>
      <c r="E198" s="15">
        <v>42.96</v>
      </c>
      <c r="F198" s="6">
        <v>75</v>
      </c>
      <c r="G198" s="26">
        <v>1</v>
      </c>
      <c r="H198" s="33">
        <v>42.962299999999999</v>
      </c>
    </row>
    <row r="199" spans="1:8" s="5" customFormat="1" ht="48" customHeight="1" x14ac:dyDescent="0.25">
      <c r="A199" s="4" t="s">
        <v>191</v>
      </c>
      <c r="B199" s="20" t="s">
        <v>384</v>
      </c>
      <c r="C199" s="4" t="s">
        <v>1</v>
      </c>
      <c r="D199" s="4">
        <v>80</v>
      </c>
      <c r="E199" s="15">
        <v>41.45</v>
      </c>
      <c r="F199" s="6">
        <v>75</v>
      </c>
      <c r="G199" s="26">
        <v>1</v>
      </c>
      <c r="H199" s="33">
        <v>41.4544</v>
      </c>
    </row>
    <row r="200" spans="1:8" s="5" customFormat="1" ht="48" customHeight="1" x14ac:dyDescent="0.25">
      <c r="A200" s="4" t="s">
        <v>192</v>
      </c>
      <c r="B200" s="20" t="s">
        <v>385</v>
      </c>
      <c r="C200" s="4" t="s">
        <v>1</v>
      </c>
      <c r="D200" s="4">
        <v>50</v>
      </c>
      <c r="E200" s="15">
        <v>43.92</v>
      </c>
      <c r="F200" s="6">
        <v>86</v>
      </c>
      <c r="G200" s="26">
        <v>1</v>
      </c>
      <c r="H200" s="33">
        <v>43.918399999999998</v>
      </c>
    </row>
    <row r="201" spans="1:8" s="5" customFormat="1" ht="48" customHeight="1" x14ac:dyDescent="0.25">
      <c r="A201" s="4" t="s">
        <v>193</v>
      </c>
      <c r="B201" s="20" t="s">
        <v>386</v>
      </c>
      <c r="C201" s="4" t="s">
        <v>1</v>
      </c>
      <c r="D201" s="4">
        <v>80</v>
      </c>
      <c r="E201" s="15">
        <v>33.229999999999997</v>
      </c>
      <c r="F201" s="7">
        <v>54</v>
      </c>
      <c r="G201" s="26">
        <v>1</v>
      </c>
      <c r="H201" s="33">
        <v>33.234400000000001</v>
      </c>
    </row>
    <row r="202" spans="1:8" s="5" customFormat="1" ht="48" customHeight="1" x14ac:dyDescent="0.25">
      <c r="A202" s="4" t="s">
        <v>194</v>
      </c>
      <c r="B202" s="20" t="s">
        <v>387</v>
      </c>
      <c r="C202" s="4" t="s">
        <v>1</v>
      </c>
      <c r="D202" s="4">
        <v>48</v>
      </c>
      <c r="E202" s="15">
        <v>41.64</v>
      </c>
      <c r="F202" s="17">
        <v>31</v>
      </c>
      <c r="G202" s="26">
        <v>1</v>
      </c>
      <c r="H202" s="33">
        <v>41.635300000000001</v>
      </c>
    </row>
    <row r="203" spans="1:8" s="5" customFormat="1" ht="48" customHeight="1" x14ac:dyDescent="0.25">
      <c r="A203" s="4" t="s">
        <v>195</v>
      </c>
      <c r="B203" s="20" t="s">
        <v>388</v>
      </c>
      <c r="C203" s="4" t="s">
        <v>1</v>
      </c>
      <c r="D203" s="4">
        <v>75</v>
      </c>
      <c r="E203" s="15">
        <v>69.63</v>
      </c>
      <c r="F203" s="17">
        <v>44</v>
      </c>
      <c r="G203" s="26">
        <v>1</v>
      </c>
      <c r="H203" s="33">
        <v>69.629199999999997</v>
      </c>
    </row>
    <row r="204" spans="1:8" s="5" customFormat="1" ht="48" customHeight="1" x14ac:dyDescent="0.25">
      <c r="A204" s="4" t="s">
        <v>196</v>
      </c>
      <c r="B204" s="20" t="s">
        <v>389</v>
      </c>
      <c r="C204" s="4" t="s">
        <v>1</v>
      </c>
      <c r="D204" s="4">
        <v>62.79</v>
      </c>
      <c r="E204" s="15">
        <v>67.12</v>
      </c>
      <c r="F204" s="6">
        <v>75</v>
      </c>
      <c r="G204" s="26">
        <v>1</v>
      </c>
      <c r="H204" s="33">
        <v>67.119699999999995</v>
      </c>
    </row>
    <row r="205" spans="1:8" s="5" customFormat="1" ht="48" customHeight="1" x14ac:dyDescent="0.25">
      <c r="A205" s="4" t="s">
        <v>197</v>
      </c>
      <c r="B205" s="20" t="s">
        <v>390</v>
      </c>
      <c r="C205" s="4" t="s">
        <v>1</v>
      </c>
      <c r="D205" s="4">
        <v>78</v>
      </c>
      <c r="E205" s="15">
        <v>31.77</v>
      </c>
      <c r="F205" s="6">
        <v>75</v>
      </c>
      <c r="G205" s="26">
        <v>1</v>
      </c>
      <c r="H205" s="33">
        <v>31.765999999999998</v>
      </c>
    </row>
    <row r="206" spans="1:8" s="5" customFormat="1" ht="48" customHeight="1" x14ac:dyDescent="0.25">
      <c r="A206" s="4" t="s">
        <v>198</v>
      </c>
      <c r="B206" s="20" t="s">
        <v>391</v>
      </c>
      <c r="C206" s="4" t="s">
        <v>1</v>
      </c>
      <c r="D206" s="4">
        <v>80</v>
      </c>
      <c r="E206" s="15">
        <v>33.97</v>
      </c>
      <c r="F206" s="7">
        <v>59</v>
      </c>
      <c r="G206" s="26">
        <v>1</v>
      </c>
      <c r="H206" s="33">
        <v>33.971800000000002</v>
      </c>
    </row>
    <row r="207" spans="1:8" s="5" customFormat="1" ht="48" customHeight="1" x14ac:dyDescent="0.25">
      <c r="A207" s="4" t="s">
        <v>199</v>
      </c>
      <c r="B207" s="20" t="s">
        <v>392</v>
      </c>
      <c r="C207" s="4" t="s">
        <v>1</v>
      </c>
      <c r="D207" s="4">
        <v>75</v>
      </c>
      <c r="E207" s="15">
        <v>37.799999999999997</v>
      </c>
      <c r="F207" s="6">
        <v>68</v>
      </c>
      <c r="G207" s="26">
        <v>1</v>
      </c>
      <c r="H207" s="33">
        <v>37.795999999999999</v>
      </c>
    </row>
    <row r="208" spans="1:8" s="5" customFormat="1" ht="48" customHeight="1" x14ac:dyDescent="0.25">
      <c r="A208" s="4" t="s">
        <v>200</v>
      </c>
      <c r="B208" s="20" t="s">
        <v>393</v>
      </c>
      <c r="C208" s="4" t="s">
        <v>1</v>
      </c>
      <c r="D208" s="4">
        <v>77</v>
      </c>
      <c r="E208" s="15">
        <v>43.97</v>
      </c>
      <c r="F208" s="6">
        <v>72</v>
      </c>
      <c r="G208" s="26">
        <v>1</v>
      </c>
      <c r="H208" s="33">
        <v>43.972499999999997</v>
      </c>
    </row>
    <row r="209" spans="1:8" s="5" customFormat="1" ht="48" customHeight="1" x14ac:dyDescent="0.25">
      <c r="A209" s="4" t="s">
        <v>201</v>
      </c>
      <c r="B209" s="16" t="s">
        <v>394</v>
      </c>
      <c r="C209" s="4" t="s">
        <v>1</v>
      </c>
      <c r="D209" s="4">
        <v>0</v>
      </c>
      <c r="E209" s="15">
        <v>0</v>
      </c>
      <c r="F209" s="2">
        <v>0</v>
      </c>
      <c r="G209" s="26">
        <v>1</v>
      </c>
      <c r="H209" s="33">
        <v>0</v>
      </c>
    </row>
    <row r="211" spans="1:8" ht="21.75" customHeight="1" x14ac:dyDescent="0.25">
      <c r="C211" s="53" t="s">
        <v>9</v>
      </c>
      <c r="D211" s="54"/>
      <c r="E211" s="55" t="s">
        <v>8</v>
      </c>
      <c r="F211" s="56"/>
    </row>
    <row r="212" spans="1:8" ht="15" customHeight="1" x14ac:dyDescent="0.25">
      <c r="C212" s="21" t="s">
        <v>202</v>
      </c>
      <c r="D212" s="10">
        <v>138</v>
      </c>
      <c r="E212" s="11" t="s">
        <v>203</v>
      </c>
      <c r="F212" s="27">
        <v>141</v>
      </c>
    </row>
    <row r="213" spans="1:8" x14ac:dyDescent="0.25">
      <c r="C213" s="22" t="s">
        <v>204</v>
      </c>
      <c r="D213" s="10">
        <v>6</v>
      </c>
      <c r="E213" s="12" t="s">
        <v>205</v>
      </c>
      <c r="F213" s="27">
        <v>4</v>
      </c>
    </row>
    <row r="214" spans="1:8" x14ac:dyDescent="0.25">
      <c r="C214" s="23" t="s">
        <v>206</v>
      </c>
      <c r="D214" s="10">
        <v>4</v>
      </c>
      <c r="E214" s="23" t="s">
        <v>206</v>
      </c>
      <c r="F214" s="28">
        <v>4</v>
      </c>
    </row>
    <row r="215" spans="1:8" x14ac:dyDescent="0.25">
      <c r="C215" s="13" t="s">
        <v>208</v>
      </c>
      <c r="D215" s="10">
        <v>19</v>
      </c>
      <c r="E215" s="13" t="s">
        <v>207</v>
      </c>
      <c r="F215" s="27">
        <v>18</v>
      </c>
    </row>
    <row r="216" spans="1:8" x14ac:dyDescent="0.25">
      <c r="C216" s="24" t="s">
        <v>223</v>
      </c>
      <c r="D216" s="24">
        <f>SUBTOTAL(9,D212:D215)</f>
        <v>167</v>
      </c>
      <c r="E216" s="14" t="s">
        <v>209</v>
      </c>
      <c r="F216" s="29">
        <f>SUBTOTAL(9,F212:F215)</f>
        <v>167</v>
      </c>
    </row>
  </sheetData>
  <mergeCells count="45">
    <mergeCell ref="H2:J3"/>
    <mergeCell ref="H9:I9"/>
    <mergeCell ref="C211:D211"/>
    <mergeCell ref="E211:F211"/>
    <mergeCell ref="A28:C28"/>
    <mergeCell ref="A64:C64"/>
    <mergeCell ref="A31:C31"/>
    <mergeCell ref="A35:C35"/>
    <mergeCell ref="A42:C42"/>
    <mergeCell ref="A46:C46"/>
    <mergeCell ref="A50:C50"/>
    <mergeCell ref="A52:C52"/>
    <mergeCell ref="A54:C54"/>
    <mergeCell ref="A56:C56"/>
    <mergeCell ref="A60:C60"/>
    <mergeCell ref="A23:C24"/>
    <mergeCell ref="A48:C49"/>
    <mergeCell ref="A1:F1"/>
    <mergeCell ref="A2:A3"/>
    <mergeCell ref="B2:B3"/>
    <mergeCell ref="C2:C3"/>
    <mergeCell ref="D2:F2"/>
    <mergeCell ref="A94:C94"/>
    <mergeCell ref="A114:C114"/>
    <mergeCell ref="A130:C130"/>
    <mergeCell ref="A132:C132"/>
    <mergeCell ref="A5:C5"/>
    <mergeCell ref="A21:C21"/>
    <mergeCell ref="A25:C25"/>
    <mergeCell ref="A4:C4"/>
    <mergeCell ref="A128:C129"/>
    <mergeCell ref="A194:C194"/>
    <mergeCell ref="A137:C137"/>
    <mergeCell ref="A142:C142"/>
    <mergeCell ref="A155:C155"/>
    <mergeCell ref="A169:C169"/>
    <mergeCell ref="A191:C191"/>
    <mergeCell ref="A62:C62"/>
    <mergeCell ref="A134:C134"/>
    <mergeCell ref="A66:C66"/>
    <mergeCell ref="A68:C68"/>
    <mergeCell ref="A70:C70"/>
    <mergeCell ref="A73:C73"/>
    <mergeCell ref="A81:C81"/>
    <mergeCell ref="A92:C9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9"/>
  <sheetViews>
    <sheetView tabSelected="1" topLeftCell="E1" zoomScale="90" zoomScaleNormal="90" workbookViewId="0">
      <selection activeCell="J2" sqref="J2:L9"/>
    </sheetView>
  </sheetViews>
  <sheetFormatPr baseColWidth="10" defaultRowHeight="15" x14ac:dyDescent="0.25"/>
  <cols>
    <col min="1" max="1" width="17.140625" style="34" customWidth="1"/>
    <col min="2" max="2" width="51.85546875" style="30" customWidth="1"/>
    <col min="3" max="7" width="16.7109375" style="1" customWidth="1"/>
    <col min="8" max="8" width="14.42578125" style="35" customWidth="1"/>
    <col min="10" max="10" width="19.28515625" customWidth="1"/>
    <col min="11" max="11" width="22.5703125" customWidth="1"/>
    <col min="12" max="12" width="16.7109375" customWidth="1"/>
  </cols>
  <sheetData>
    <row r="1" spans="1:12" ht="90" customHeight="1" x14ac:dyDescent="0.25">
      <c r="A1" s="50" t="s">
        <v>400</v>
      </c>
      <c r="B1" s="50"/>
      <c r="C1" s="50"/>
      <c r="D1" s="50"/>
      <c r="E1" s="50"/>
      <c r="F1" s="50"/>
      <c r="G1" s="50"/>
      <c r="H1" s="50"/>
    </row>
    <row r="2" spans="1:12" ht="30" customHeight="1" x14ac:dyDescent="0.25">
      <c r="A2" s="102" t="s">
        <v>14</v>
      </c>
      <c r="B2" s="103"/>
      <c r="C2" s="104"/>
      <c r="D2" s="41" t="s">
        <v>225</v>
      </c>
      <c r="E2" s="41" t="s">
        <v>226</v>
      </c>
      <c r="F2" s="41" t="s">
        <v>227</v>
      </c>
      <c r="G2" s="41" t="s">
        <v>228</v>
      </c>
      <c r="H2" s="41" t="s">
        <v>401</v>
      </c>
      <c r="J2" s="83" t="s">
        <v>414</v>
      </c>
      <c r="K2" s="83"/>
      <c r="L2" s="83"/>
    </row>
    <row r="3" spans="1:12" ht="30" customHeight="1" x14ac:dyDescent="0.25">
      <c r="A3" s="42" t="s">
        <v>413</v>
      </c>
      <c r="B3" s="42" t="s">
        <v>11</v>
      </c>
      <c r="C3" s="41" t="s">
        <v>224</v>
      </c>
      <c r="D3" s="84">
        <f>+D4+D20</f>
        <v>22161625359</v>
      </c>
      <c r="E3" s="84">
        <f t="shared" ref="E3:H3" si="0">+E4+E20</f>
        <v>4075060757.6800003</v>
      </c>
      <c r="F3" s="84">
        <f t="shared" si="0"/>
        <v>2724412218.2200003</v>
      </c>
      <c r="G3" s="84">
        <f t="shared" si="0"/>
        <v>2684812218.2200003</v>
      </c>
      <c r="H3" s="85">
        <f>(H4+H20)/2</f>
        <v>17.007490000000001</v>
      </c>
      <c r="J3" s="83"/>
      <c r="K3" s="83"/>
      <c r="L3" s="83"/>
    </row>
    <row r="4" spans="1:12" ht="24" customHeight="1" x14ac:dyDescent="0.25">
      <c r="A4" s="47" t="s">
        <v>16</v>
      </c>
      <c r="B4" s="47"/>
      <c r="C4" s="47"/>
      <c r="D4" s="44">
        <f>SUM(D5:D19)</f>
        <v>13989870435</v>
      </c>
      <c r="E4" s="44">
        <f t="shared" ref="E4:G4" si="1">SUM(E5:E19)</f>
        <v>4075060757.6800003</v>
      </c>
      <c r="F4" s="44">
        <f t="shared" si="1"/>
        <v>2724412218.2200003</v>
      </c>
      <c r="G4" s="44">
        <f t="shared" si="1"/>
        <v>2684812218.2200003</v>
      </c>
      <c r="H4" s="45">
        <f>AVERAGE(H5:H19)</f>
        <v>34.014980000000001</v>
      </c>
      <c r="J4" s="37" t="s">
        <v>13</v>
      </c>
      <c r="K4" s="37" t="s">
        <v>220</v>
      </c>
      <c r="L4" s="37" t="s">
        <v>221</v>
      </c>
    </row>
    <row r="5" spans="1:12" ht="60" customHeight="1" x14ac:dyDescent="0.25">
      <c r="A5" s="31">
        <v>2019520010066</v>
      </c>
      <c r="B5" s="16" t="s">
        <v>229</v>
      </c>
      <c r="C5" s="32">
        <v>0</v>
      </c>
      <c r="D5" s="32">
        <v>300000000</v>
      </c>
      <c r="E5" s="32">
        <v>0</v>
      </c>
      <c r="F5" s="32">
        <v>0</v>
      </c>
      <c r="G5" s="32">
        <v>0</v>
      </c>
      <c r="H5" s="97">
        <v>0</v>
      </c>
      <c r="I5" s="101"/>
      <c r="J5" s="71" t="s">
        <v>210</v>
      </c>
      <c r="K5" s="72" t="s">
        <v>415</v>
      </c>
      <c r="L5" s="73">
        <v>21</v>
      </c>
    </row>
    <row r="6" spans="1:12" ht="45.75" customHeight="1" x14ac:dyDescent="0.25">
      <c r="A6" s="31">
        <v>2020520010075</v>
      </c>
      <c r="B6" s="16" t="s">
        <v>230</v>
      </c>
      <c r="C6" s="32">
        <v>144420742</v>
      </c>
      <c r="D6" s="32">
        <v>144420742</v>
      </c>
      <c r="E6" s="32">
        <v>144420742</v>
      </c>
      <c r="F6" s="32">
        <v>0</v>
      </c>
      <c r="G6" s="32">
        <v>0</v>
      </c>
      <c r="H6" s="97">
        <v>0</v>
      </c>
      <c r="I6" s="101"/>
      <c r="J6" s="74" t="s">
        <v>211</v>
      </c>
      <c r="K6" s="74" t="s">
        <v>219</v>
      </c>
      <c r="L6" s="75">
        <v>39</v>
      </c>
    </row>
    <row r="7" spans="1:12" ht="67.5" customHeight="1" x14ac:dyDescent="0.25">
      <c r="A7" s="31">
        <v>2020520010102</v>
      </c>
      <c r="B7" s="16" t="s">
        <v>231</v>
      </c>
      <c r="C7" s="32">
        <v>0</v>
      </c>
      <c r="D7" s="32">
        <v>483492380.68000001</v>
      </c>
      <c r="E7" s="32">
        <v>483492380.68000001</v>
      </c>
      <c r="F7" s="32">
        <v>483492380.68000001</v>
      </c>
      <c r="G7" s="32">
        <v>483492380.68000001</v>
      </c>
      <c r="H7" s="99">
        <v>100</v>
      </c>
      <c r="I7" s="101"/>
      <c r="J7" s="76" t="s">
        <v>212</v>
      </c>
      <c r="K7" s="77" t="s">
        <v>218</v>
      </c>
      <c r="L7" s="78">
        <v>60</v>
      </c>
    </row>
    <row r="8" spans="1:12" ht="42.75" customHeight="1" x14ac:dyDescent="0.25">
      <c r="A8" s="31">
        <v>2021520010129</v>
      </c>
      <c r="B8" s="16" t="s">
        <v>232</v>
      </c>
      <c r="C8" s="32">
        <v>650000000</v>
      </c>
      <c r="D8" s="32">
        <v>1692600000</v>
      </c>
      <c r="E8" s="32">
        <v>1182025237</v>
      </c>
      <c r="F8" s="32">
        <v>712372455</v>
      </c>
      <c r="G8" s="32">
        <v>712372455</v>
      </c>
      <c r="H8" s="98">
        <v>42.087400000000002</v>
      </c>
      <c r="I8" s="101"/>
      <c r="J8" s="79" t="s">
        <v>213</v>
      </c>
      <c r="K8" s="79" t="s">
        <v>217</v>
      </c>
      <c r="L8" s="80">
        <v>47</v>
      </c>
    </row>
    <row r="9" spans="1:12" ht="67.5" customHeight="1" x14ac:dyDescent="0.25">
      <c r="A9" s="31">
        <v>2021520010136</v>
      </c>
      <c r="B9" s="16" t="s">
        <v>233</v>
      </c>
      <c r="C9" s="32">
        <v>3600000000</v>
      </c>
      <c r="D9" s="32">
        <v>3543310985.2600002</v>
      </c>
      <c r="E9" s="32">
        <v>908700000</v>
      </c>
      <c r="F9" s="32">
        <v>908700000</v>
      </c>
      <c r="G9" s="32">
        <v>908700000</v>
      </c>
      <c r="H9" s="98">
        <v>25.645499999999998</v>
      </c>
      <c r="I9" s="101"/>
      <c r="J9" s="81" t="s">
        <v>222</v>
      </c>
      <c r="K9" s="81"/>
      <c r="L9" s="82">
        <f>SUM(L5:L8)</f>
        <v>167</v>
      </c>
    </row>
    <row r="10" spans="1:12" ht="42.75" customHeight="1" x14ac:dyDescent="0.25">
      <c r="A10" s="31">
        <v>2021520010140</v>
      </c>
      <c r="B10" s="16" t="s">
        <v>234</v>
      </c>
      <c r="C10" s="32">
        <v>40354743</v>
      </c>
      <c r="D10" s="32">
        <v>40354743</v>
      </c>
      <c r="E10" s="32">
        <v>40354743</v>
      </c>
      <c r="F10" s="32">
        <v>23453383.039999999</v>
      </c>
      <c r="G10" s="32">
        <v>23453383.039999999</v>
      </c>
      <c r="H10" s="100">
        <v>58.118000000000002</v>
      </c>
      <c r="I10" s="101"/>
    </row>
    <row r="11" spans="1:12" ht="42" customHeight="1" x14ac:dyDescent="0.25">
      <c r="A11" s="31">
        <v>2021520010148</v>
      </c>
      <c r="B11" s="16" t="s">
        <v>235</v>
      </c>
      <c r="C11" s="32">
        <v>0</v>
      </c>
      <c r="D11" s="32">
        <v>25300000</v>
      </c>
      <c r="E11" s="32">
        <v>13800000</v>
      </c>
      <c r="F11" s="32">
        <v>6900000</v>
      </c>
      <c r="G11" s="32">
        <v>4600000</v>
      </c>
      <c r="H11" s="98">
        <v>27.2727</v>
      </c>
      <c r="I11" s="101"/>
    </row>
    <row r="12" spans="1:12" ht="42.75" customHeight="1" x14ac:dyDescent="0.25">
      <c r="A12" s="31">
        <v>2021520010149</v>
      </c>
      <c r="B12" s="16" t="s">
        <v>236</v>
      </c>
      <c r="C12" s="32">
        <v>0</v>
      </c>
      <c r="D12" s="32">
        <v>28600000</v>
      </c>
      <c r="E12" s="32">
        <v>28600000</v>
      </c>
      <c r="F12" s="32">
        <v>23400000</v>
      </c>
      <c r="G12" s="32">
        <v>20800000</v>
      </c>
      <c r="H12" s="99">
        <v>81.818100000000001</v>
      </c>
      <c r="I12" s="101"/>
    </row>
    <row r="13" spans="1:12" ht="38.25" x14ac:dyDescent="0.25">
      <c r="A13" s="31">
        <v>2021520010157</v>
      </c>
      <c r="B13" s="16" t="s">
        <v>237</v>
      </c>
      <c r="C13" s="32">
        <v>943443273</v>
      </c>
      <c r="D13" s="32">
        <v>1722894920.0699999</v>
      </c>
      <c r="E13" s="32">
        <v>196200000</v>
      </c>
      <c r="F13" s="32">
        <v>111000000</v>
      </c>
      <c r="G13" s="32">
        <v>111000000</v>
      </c>
      <c r="H13" s="97">
        <v>6.4425999999999997</v>
      </c>
      <c r="I13" s="101"/>
    </row>
    <row r="14" spans="1:12" ht="31.5" customHeight="1" x14ac:dyDescent="0.25">
      <c r="A14" s="31">
        <v>2021520010164</v>
      </c>
      <c r="B14" s="16" t="s">
        <v>238</v>
      </c>
      <c r="C14" s="32">
        <v>27600000</v>
      </c>
      <c r="D14" s="32">
        <v>27600000</v>
      </c>
      <c r="E14" s="32">
        <v>13800000</v>
      </c>
      <c r="F14" s="32">
        <v>11500000</v>
      </c>
      <c r="G14" s="32">
        <v>11500000</v>
      </c>
      <c r="H14" s="98">
        <v>41.666600000000003</v>
      </c>
      <c r="I14" s="101"/>
    </row>
    <row r="15" spans="1:12" ht="26.25" customHeight="1" x14ac:dyDescent="0.25">
      <c r="A15" s="31">
        <v>2021520010171</v>
      </c>
      <c r="B15" s="16" t="s">
        <v>239</v>
      </c>
      <c r="C15" s="32">
        <v>25300000</v>
      </c>
      <c r="D15" s="32">
        <v>25300000</v>
      </c>
      <c r="E15" s="32">
        <v>15700000</v>
      </c>
      <c r="F15" s="32">
        <v>13800000</v>
      </c>
      <c r="G15" s="32">
        <v>13800000</v>
      </c>
      <c r="H15" s="100">
        <v>54.545400000000001</v>
      </c>
      <c r="I15" s="101"/>
    </row>
    <row r="16" spans="1:12" ht="40.5" customHeight="1" x14ac:dyDescent="0.25">
      <c r="A16" s="31">
        <v>2021520010201</v>
      </c>
      <c r="B16" s="16" t="s">
        <v>240</v>
      </c>
      <c r="C16" s="32">
        <v>70000000</v>
      </c>
      <c r="D16" s="32">
        <v>220000000</v>
      </c>
      <c r="E16" s="32">
        <v>220000000</v>
      </c>
      <c r="F16" s="32">
        <v>92300000</v>
      </c>
      <c r="G16" s="32">
        <v>92300000</v>
      </c>
      <c r="H16" s="98">
        <v>41.954500000000003</v>
      </c>
      <c r="I16" s="101"/>
    </row>
    <row r="17" spans="1:9" ht="44.25" customHeight="1" x14ac:dyDescent="0.25">
      <c r="A17" s="31">
        <v>2021520010224</v>
      </c>
      <c r="B17" s="16" t="s">
        <v>241</v>
      </c>
      <c r="C17" s="32">
        <v>900000000</v>
      </c>
      <c r="D17" s="32">
        <v>1205471414.53</v>
      </c>
      <c r="E17" s="32">
        <v>677367655</v>
      </c>
      <c r="F17" s="32">
        <v>302793999.5</v>
      </c>
      <c r="G17" s="32">
        <v>302793999.5</v>
      </c>
      <c r="H17" s="98">
        <v>25.118300000000001</v>
      </c>
      <c r="I17" s="101"/>
    </row>
    <row r="18" spans="1:9" ht="38.25" x14ac:dyDescent="0.25">
      <c r="A18" s="31">
        <v>2022520010003</v>
      </c>
      <c r="B18" s="16" t="s">
        <v>242</v>
      </c>
      <c r="C18" s="32">
        <v>200000000</v>
      </c>
      <c r="D18" s="32">
        <v>624594036</v>
      </c>
      <c r="E18" s="32">
        <v>150600000</v>
      </c>
      <c r="F18" s="32">
        <v>34700000</v>
      </c>
      <c r="G18" s="32">
        <v>0</v>
      </c>
      <c r="H18" s="97">
        <v>5.5556000000000001</v>
      </c>
      <c r="I18" s="101"/>
    </row>
    <row r="19" spans="1:9" ht="51" x14ac:dyDescent="0.25">
      <c r="A19" s="43">
        <v>2022520010017</v>
      </c>
      <c r="B19" s="16" t="s">
        <v>243</v>
      </c>
      <c r="C19" s="32">
        <v>0</v>
      </c>
      <c r="D19" s="32">
        <v>3905931213.46</v>
      </c>
      <c r="E19" s="32">
        <v>0</v>
      </c>
      <c r="F19" s="32">
        <v>0</v>
      </c>
      <c r="G19" s="32">
        <v>0</v>
      </c>
      <c r="H19" s="97">
        <v>0</v>
      </c>
      <c r="I19" s="101"/>
    </row>
    <row r="20" spans="1:9" ht="24" customHeight="1" x14ac:dyDescent="0.25">
      <c r="A20" s="47" t="s">
        <v>6</v>
      </c>
      <c r="B20" s="47"/>
      <c r="C20" s="47"/>
      <c r="D20" s="44">
        <f>D21</f>
        <v>8171754924</v>
      </c>
      <c r="E20" s="44">
        <f t="shared" ref="E20:H20" si="2">E21</f>
        <v>0</v>
      </c>
      <c r="F20" s="44">
        <f t="shared" si="2"/>
        <v>0</v>
      </c>
      <c r="G20" s="44">
        <f t="shared" si="2"/>
        <v>0</v>
      </c>
      <c r="H20" s="44">
        <f t="shared" si="2"/>
        <v>0</v>
      </c>
      <c r="I20" s="91"/>
    </row>
    <row r="21" spans="1:9" ht="42.75" customHeight="1" x14ac:dyDescent="0.25">
      <c r="A21" s="31">
        <v>2021520010242</v>
      </c>
      <c r="B21" s="16" t="s">
        <v>244</v>
      </c>
      <c r="C21" s="32">
        <v>4956900475</v>
      </c>
      <c r="D21" s="32">
        <v>8171754924</v>
      </c>
      <c r="E21" s="32">
        <v>0</v>
      </c>
      <c r="F21" s="32">
        <v>0</v>
      </c>
      <c r="G21" s="32">
        <v>0</v>
      </c>
      <c r="H21" s="97">
        <v>0</v>
      </c>
      <c r="I21" s="101"/>
    </row>
    <row r="22" spans="1:9" ht="30" customHeight="1" x14ac:dyDescent="0.25">
      <c r="A22" s="102" t="s">
        <v>33</v>
      </c>
      <c r="B22" s="103"/>
      <c r="C22" s="104"/>
      <c r="D22" s="84" t="s">
        <v>225</v>
      </c>
      <c r="E22" s="84" t="s">
        <v>226</v>
      </c>
      <c r="F22" s="84" t="s">
        <v>227</v>
      </c>
      <c r="G22" s="84" t="s">
        <v>228</v>
      </c>
      <c r="H22" s="86" t="s">
        <v>401</v>
      </c>
      <c r="I22" s="91"/>
    </row>
    <row r="23" spans="1:9" ht="30" customHeight="1" x14ac:dyDescent="0.25">
      <c r="A23" s="42" t="s">
        <v>413</v>
      </c>
      <c r="B23" s="42" t="s">
        <v>11</v>
      </c>
      <c r="C23" s="41" t="s">
        <v>224</v>
      </c>
      <c r="D23" s="87">
        <f>+D24+D27+D30+D34+D41+D45</f>
        <v>119087149849.27</v>
      </c>
      <c r="E23" s="87">
        <f t="shared" ref="E23:H23" si="3">+E24+E27+E30+E34+E41+E45</f>
        <v>51862951741.599998</v>
      </c>
      <c r="F23" s="87">
        <f t="shared" si="3"/>
        <v>38706306851.599998</v>
      </c>
      <c r="G23" s="87">
        <f t="shared" si="3"/>
        <v>17997087717.599998</v>
      </c>
      <c r="H23" s="88">
        <f>(H24+H27+H30+H34+H41+H45)/6</f>
        <v>37.959897222222224</v>
      </c>
      <c r="I23" s="91"/>
    </row>
    <row r="24" spans="1:9" ht="24" customHeight="1" x14ac:dyDescent="0.25">
      <c r="A24" s="47" t="s">
        <v>7</v>
      </c>
      <c r="B24" s="47"/>
      <c r="C24" s="47"/>
      <c r="D24" s="44">
        <f>SUM(D25:D26)</f>
        <v>55293400303.07</v>
      </c>
      <c r="E24" s="44">
        <f t="shared" ref="E24:G24" si="4">SUM(E25:E26)</f>
        <v>9171291434.6000004</v>
      </c>
      <c r="F24" s="44">
        <f t="shared" si="4"/>
        <v>8701630297.6000004</v>
      </c>
      <c r="G24" s="44">
        <f t="shared" si="4"/>
        <v>8701630297.6000004</v>
      </c>
      <c r="H24" s="44">
        <f t="shared" ref="H24" si="5">AVERAGE(H25:H26)</f>
        <v>17.782550000000001</v>
      </c>
      <c r="I24" s="91"/>
    </row>
    <row r="25" spans="1:9" ht="44.25" customHeight="1" x14ac:dyDescent="0.25">
      <c r="A25" s="31">
        <v>2021520010042</v>
      </c>
      <c r="B25" s="16" t="s">
        <v>245</v>
      </c>
      <c r="C25" s="32">
        <v>0</v>
      </c>
      <c r="D25" s="32">
        <v>7486511196.0500002</v>
      </c>
      <c r="E25" s="32">
        <v>1541292549.5999999</v>
      </c>
      <c r="F25" s="32">
        <v>1541292549.5999999</v>
      </c>
      <c r="G25" s="32">
        <v>1541292549.5999999</v>
      </c>
      <c r="H25" s="98">
        <v>20.587499999999999</v>
      </c>
      <c r="I25" s="101"/>
    </row>
    <row r="26" spans="1:9" ht="44.25" customHeight="1" x14ac:dyDescent="0.25">
      <c r="A26" s="31">
        <v>2021520010179</v>
      </c>
      <c r="B26" s="16" t="s">
        <v>246</v>
      </c>
      <c r="C26" s="32">
        <v>46756276433</v>
      </c>
      <c r="D26" s="32">
        <v>47806889107.019997</v>
      </c>
      <c r="E26" s="32">
        <v>7629998885</v>
      </c>
      <c r="F26" s="32">
        <v>7160337748</v>
      </c>
      <c r="G26" s="32">
        <v>7160337748</v>
      </c>
      <c r="H26" s="98">
        <v>14.977600000000001</v>
      </c>
      <c r="I26" s="101"/>
    </row>
    <row r="27" spans="1:9" ht="24" customHeight="1" x14ac:dyDescent="0.25">
      <c r="A27" s="47" t="s">
        <v>402</v>
      </c>
      <c r="B27" s="47"/>
      <c r="C27" s="47"/>
      <c r="D27" s="44">
        <f>SUM(D28:D29)</f>
        <v>4344397564</v>
      </c>
      <c r="E27" s="44">
        <f t="shared" ref="E27:G27" si="6">SUM(E28:E29)</f>
        <v>6847159883</v>
      </c>
      <c r="F27" s="44">
        <f t="shared" si="6"/>
        <v>1450479236</v>
      </c>
      <c r="G27" s="44">
        <f t="shared" si="6"/>
        <v>1450479236</v>
      </c>
      <c r="H27" s="45">
        <f t="shared" ref="H27" si="7">AVERAGE(H28:H29)</f>
        <v>21.397349999999999</v>
      </c>
      <c r="I27" s="91"/>
    </row>
    <row r="28" spans="1:9" ht="54" customHeight="1" x14ac:dyDescent="0.25">
      <c r="A28" s="31">
        <v>2021520010056</v>
      </c>
      <c r="B28" s="16" t="s">
        <v>247</v>
      </c>
      <c r="C28" s="32">
        <v>0</v>
      </c>
      <c r="D28" s="32">
        <v>500000000</v>
      </c>
      <c r="E28" s="32">
        <v>4441110556</v>
      </c>
      <c r="F28" s="32">
        <v>29111662</v>
      </c>
      <c r="G28" s="32">
        <v>29111662</v>
      </c>
      <c r="H28" s="97">
        <v>5.8223000000000003</v>
      </c>
      <c r="I28" s="101"/>
    </row>
    <row r="29" spans="1:9" ht="54" customHeight="1" x14ac:dyDescent="0.25">
      <c r="A29" s="31">
        <v>2021520010232</v>
      </c>
      <c r="B29" s="16" t="s">
        <v>248</v>
      </c>
      <c r="C29" s="32">
        <v>3333840000</v>
      </c>
      <c r="D29" s="32">
        <v>3844397564</v>
      </c>
      <c r="E29" s="32">
        <v>2406049327</v>
      </c>
      <c r="F29" s="32">
        <v>1421367574</v>
      </c>
      <c r="G29" s="32">
        <v>1421367574</v>
      </c>
      <c r="H29" s="98">
        <v>36.9724</v>
      </c>
      <c r="I29" s="101"/>
    </row>
    <row r="30" spans="1:9" ht="24" customHeight="1" x14ac:dyDescent="0.25">
      <c r="A30" s="48" t="s">
        <v>38</v>
      </c>
      <c r="B30" s="48"/>
      <c r="C30" s="48"/>
      <c r="D30" s="44">
        <f>SUM(D31:D33)</f>
        <v>6002979938</v>
      </c>
      <c r="E30" s="44">
        <f t="shared" ref="E30:G30" si="8">SUM(E31:E33)</f>
        <v>4176467697</v>
      </c>
      <c r="F30" s="44">
        <f t="shared" si="8"/>
        <v>946386666</v>
      </c>
      <c r="G30" s="44">
        <f t="shared" si="8"/>
        <v>946386666</v>
      </c>
      <c r="H30" s="45">
        <f t="shared" ref="H30" si="9">AVERAGE(H31:H33)</f>
        <v>20.877833333333331</v>
      </c>
      <c r="I30" s="91"/>
    </row>
    <row r="31" spans="1:9" ht="51" customHeight="1" x14ac:dyDescent="0.25">
      <c r="A31" s="31">
        <v>2021520010133</v>
      </c>
      <c r="B31" s="16" t="s">
        <v>249</v>
      </c>
      <c r="C31" s="32">
        <v>750000000</v>
      </c>
      <c r="D31" s="32">
        <v>2580829590</v>
      </c>
      <c r="E31" s="32">
        <v>1222979590</v>
      </c>
      <c r="F31" s="32">
        <v>895186666</v>
      </c>
      <c r="G31" s="32">
        <v>895186666</v>
      </c>
      <c r="H31" s="98">
        <v>34.686</v>
      </c>
      <c r="I31" s="101"/>
    </row>
    <row r="32" spans="1:9" ht="51" customHeight="1" x14ac:dyDescent="0.25">
      <c r="A32" s="31">
        <v>2021520010155</v>
      </c>
      <c r="B32" s="16" t="s">
        <v>250</v>
      </c>
      <c r="C32" s="32">
        <v>148200000</v>
      </c>
      <c r="D32" s="32">
        <v>183200000</v>
      </c>
      <c r="E32" s="32">
        <v>76800000</v>
      </c>
      <c r="F32" s="32">
        <v>51200000</v>
      </c>
      <c r="G32" s="32">
        <v>51200000</v>
      </c>
      <c r="H32" s="98">
        <v>27.947500000000002</v>
      </c>
      <c r="I32" s="101"/>
    </row>
    <row r="33" spans="1:10" ht="74.25" customHeight="1" x14ac:dyDescent="0.25">
      <c r="A33" s="31">
        <v>2022520010006</v>
      </c>
      <c r="B33" s="16" t="s">
        <v>251</v>
      </c>
      <c r="C33" s="32">
        <v>0</v>
      </c>
      <c r="D33" s="32">
        <v>3238950348</v>
      </c>
      <c r="E33" s="32">
        <v>2876688107</v>
      </c>
      <c r="F33" s="32">
        <v>0</v>
      </c>
      <c r="G33" s="32">
        <v>0</v>
      </c>
      <c r="H33" s="97">
        <v>0</v>
      </c>
      <c r="I33" s="101"/>
    </row>
    <row r="34" spans="1:10" ht="24" customHeight="1" x14ac:dyDescent="0.25">
      <c r="A34" s="47" t="s">
        <v>403</v>
      </c>
      <c r="B34" s="47"/>
      <c r="C34" s="47"/>
      <c r="D34" s="44">
        <f>SUM(D35:D40)</f>
        <v>3968792882</v>
      </c>
      <c r="E34" s="44">
        <f t="shared" ref="E34:G34" si="10">SUM(E35:E40)</f>
        <v>2661490017</v>
      </c>
      <c r="F34" s="44">
        <f t="shared" si="10"/>
        <v>1869610454</v>
      </c>
      <c r="G34" s="44">
        <f t="shared" si="10"/>
        <v>1861769920</v>
      </c>
      <c r="H34" s="45">
        <f t="shared" ref="H34" si="11">AVERAGE(H35:H40)</f>
        <v>36.00685</v>
      </c>
      <c r="I34" s="91"/>
    </row>
    <row r="35" spans="1:10" ht="45" customHeight="1" x14ac:dyDescent="0.25">
      <c r="A35" s="31">
        <v>2021520010093</v>
      </c>
      <c r="B35" s="16" t="s">
        <v>252</v>
      </c>
      <c r="C35" s="32">
        <v>370000000</v>
      </c>
      <c r="D35" s="32">
        <v>370000000</v>
      </c>
      <c r="E35" s="32">
        <v>155790017</v>
      </c>
      <c r="F35" s="32">
        <v>123552120</v>
      </c>
      <c r="G35" s="32">
        <v>115711586</v>
      </c>
      <c r="H35" s="98">
        <v>33.392400000000002</v>
      </c>
      <c r="I35" s="101"/>
    </row>
    <row r="36" spans="1:10" ht="45" customHeight="1" x14ac:dyDescent="0.25">
      <c r="A36" s="31">
        <v>2021520010096</v>
      </c>
      <c r="B36" s="16" t="s">
        <v>253</v>
      </c>
      <c r="C36" s="32">
        <v>1100000000</v>
      </c>
      <c r="D36" s="32">
        <v>1200000000</v>
      </c>
      <c r="E36" s="32">
        <v>851300000</v>
      </c>
      <c r="F36" s="32">
        <v>589203334</v>
      </c>
      <c r="G36" s="32">
        <v>589203334</v>
      </c>
      <c r="H36" s="100">
        <v>49.100200000000001</v>
      </c>
      <c r="I36" s="101"/>
    </row>
    <row r="37" spans="1:10" ht="45" customHeight="1" x14ac:dyDescent="0.25">
      <c r="A37" s="31">
        <v>2021520010098</v>
      </c>
      <c r="B37" s="16" t="s">
        <v>254</v>
      </c>
      <c r="C37" s="32">
        <v>665000000</v>
      </c>
      <c r="D37" s="32">
        <v>1465000000</v>
      </c>
      <c r="E37" s="32">
        <v>1127900000</v>
      </c>
      <c r="F37" s="32">
        <v>909046667</v>
      </c>
      <c r="G37" s="32">
        <v>909046667</v>
      </c>
      <c r="H37" s="100">
        <v>62.050899999999999</v>
      </c>
      <c r="I37" s="101"/>
    </row>
    <row r="38" spans="1:10" ht="45" customHeight="1" x14ac:dyDescent="0.25">
      <c r="A38" s="31">
        <v>2021520010099</v>
      </c>
      <c r="B38" s="16" t="s">
        <v>255</v>
      </c>
      <c r="C38" s="32">
        <v>315000000</v>
      </c>
      <c r="D38" s="32">
        <v>315000000</v>
      </c>
      <c r="E38" s="32">
        <v>194200000</v>
      </c>
      <c r="F38" s="32">
        <v>141500000</v>
      </c>
      <c r="G38" s="32">
        <v>141500000</v>
      </c>
      <c r="H38" s="98">
        <v>44.9206</v>
      </c>
      <c r="I38" s="101"/>
    </row>
    <row r="39" spans="1:10" ht="45" customHeight="1" x14ac:dyDescent="0.25">
      <c r="A39" s="31">
        <v>2021520010102</v>
      </c>
      <c r="B39" s="16" t="s">
        <v>256</v>
      </c>
      <c r="C39" s="32">
        <v>400000000</v>
      </c>
      <c r="D39" s="32">
        <v>400000000</v>
      </c>
      <c r="E39" s="32">
        <v>332300000</v>
      </c>
      <c r="F39" s="32">
        <v>106308333</v>
      </c>
      <c r="G39" s="32">
        <v>106308333</v>
      </c>
      <c r="H39" s="98">
        <v>26.577000000000002</v>
      </c>
      <c r="I39" s="101"/>
    </row>
    <row r="40" spans="1:10" ht="59.25" customHeight="1" x14ac:dyDescent="0.25">
      <c r="A40" s="43">
        <v>2022520010018</v>
      </c>
      <c r="B40" s="16" t="s">
        <v>257</v>
      </c>
      <c r="C40" s="32">
        <v>0</v>
      </c>
      <c r="D40" s="32">
        <v>218792882</v>
      </c>
      <c r="E40" s="32">
        <v>0</v>
      </c>
      <c r="F40" s="32">
        <v>0</v>
      </c>
      <c r="G40" s="32">
        <v>0</v>
      </c>
      <c r="H40" s="97">
        <v>0</v>
      </c>
      <c r="I40" s="101"/>
    </row>
    <row r="41" spans="1:10" ht="24" customHeight="1" x14ac:dyDescent="0.25">
      <c r="A41" s="47" t="s">
        <v>48</v>
      </c>
      <c r="B41" s="47"/>
      <c r="C41" s="47"/>
      <c r="D41" s="44">
        <f>SUM(D42:D44)</f>
        <v>28877659162.200001</v>
      </c>
      <c r="E41" s="44">
        <f t="shared" ref="E41:G41" si="12">SUM(E42:E44)</f>
        <v>8406622710</v>
      </c>
      <c r="F41" s="44">
        <f t="shared" si="12"/>
        <v>5138280198</v>
      </c>
      <c r="G41" s="44">
        <f t="shared" si="12"/>
        <v>5036821598</v>
      </c>
      <c r="H41" s="45">
        <f t="shared" ref="H41" si="13">+AVERAGE(H42:H44)</f>
        <v>31.694800000000001</v>
      </c>
      <c r="I41" s="91"/>
    </row>
    <row r="42" spans="1:10" ht="45.75" customHeight="1" x14ac:dyDescent="0.25">
      <c r="A42" s="31">
        <v>2021520010170</v>
      </c>
      <c r="B42" s="16" t="s">
        <v>258</v>
      </c>
      <c r="C42" s="32">
        <v>12335334180</v>
      </c>
      <c r="D42" s="32">
        <v>16165934180</v>
      </c>
      <c r="E42" s="32">
        <v>7668733034</v>
      </c>
      <c r="F42" s="32">
        <v>4500390522</v>
      </c>
      <c r="G42" s="32">
        <v>4447067422</v>
      </c>
      <c r="H42" s="98">
        <v>27.838699999999999</v>
      </c>
      <c r="I42" s="101"/>
    </row>
    <row r="43" spans="1:10" ht="45.75" customHeight="1" x14ac:dyDescent="0.25">
      <c r="A43" s="31">
        <v>2021520010180</v>
      </c>
      <c r="B43" s="16" t="s">
        <v>259</v>
      </c>
      <c r="C43" s="32">
        <v>714952875</v>
      </c>
      <c r="D43" s="32">
        <v>882352875</v>
      </c>
      <c r="E43" s="32">
        <v>689754176</v>
      </c>
      <c r="F43" s="32">
        <v>589754176</v>
      </c>
      <c r="G43" s="32">
        <v>589754176</v>
      </c>
      <c r="H43" s="100">
        <v>66.838800000000006</v>
      </c>
      <c r="I43" s="101"/>
    </row>
    <row r="44" spans="1:10" ht="45.75" customHeight="1" x14ac:dyDescent="0.25">
      <c r="A44" s="31">
        <v>2022520010005</v>
      </c>
      <c r="B44" s="16" t="s">
        <v>260</v>
      </c>
      <c r="C44" s="32">
        <v>11829372107</v>
      </c>
      <c r="D44" s="32">
        <v>11829372107.200001</v>
      </c>
      <c r="E44" s="32">
        <v>48135500</v>
      </c>
      <c r="F44" s="32">
        <v>48135500</v>
      </c>
      <c r="G44" s="32">
        <v>0</v>
      </c>
      <c r="H44" s="97">
        <v>0.40689999999999998</v>
      </c>
      <c r="I44" s="101"/>
    </row>
    <row r="45" spans="1:10" ht="24" customHeight="1" x14ac:dyDescent="0.25">
      <c r="A45" s="47" t="s">
        <v>5</v>
      </c>
      <c r="B45" s="47"/>
      <c r="C45" s="47"/>
      <c r="D45" s="44">
        <f>D46</f>
        <v>20599920000</v>
      </c>
      <c r="E45" s="44">
        <f t="shared" ref="E45:G45" si="14">E46</f>
        <v>20599920000</v>
      </c>
      <c r="F45" s="44">
        <f t="shared" si="14"/>
        <v>20599920000</v>
      </c>
      <c r="G45" s="44">
        <f t="shared" si="14"/>
        <v>0</v>
      </c>
      <c r="H45" s="44">
        <f>H46</f>
        <v>100</v>
      </c>
      <c r="I45" s="91"/>
    </row>
    <row r="46" spans="1:10" ht="54.75" customHeight="1" x14ac:dyDescent="0.25">
      <c r="A46" s="31">
        <v>2021520010239</v>
      </c>
      <c r="B46" s="16" t="s">
        <v>261</v>
      </c>
      <c r="C46" s="32">
        <v>20599920000</v>
      </c>
      <c r="D46" s="32">
        <v>20599920000</v>
      </c>
      <c r="E46" s="32">
        <v>20599920000</v>
      </c>
      <c r="F46" s="32">
        <v>20599920000</v>
      </c>
      <c r="G46" s="32">
        <v>0</v>
      </c>
      <c r="H46" s="99">
        <v>100</v>
      </c>
      <c r="I46" s="101"/>
    </row>
    <row r="47" spans="1:10" ht="30" customHeight="1" x14ac:dyDescent="0.25">
      <c r="A47" s="102" t="s">
        <v>53</v>
      </c>
      <c r="B47" s="103"/>
      <c r="C47" s="104"/>
      <c r="D47" s="84" t="s">
        <v>225</v>
      </c>
      <c r="E47" s="84" t="s">
        <v>226</v>
      </c>
      <c r="F47" s="84" t="s">
        <v>227</v>
      </c>
      <c r="G47" s="84" t="s">
        <v>228</v>
      </c>
      <c r="H47" s="86" t="s">
        <v>401</v>
      </c>
      <c r="I47" s="91"/>
    </row>
    <row r="48" spans="1:10" ht="30" customHeight="1" x14ac:dyDescent="0.25">
      <c r="A48" s="42" t="s">
        <v>413</v>
      </c>
      <c r="B48" s="42" t="s">
        <v>11</v>
      </c>
      <c r="C48" s="41" t="s">
        <v>224</v>
      </c>
      <c r="D48" s="87">
        <f>+(D49+D51+D53+D55+D59+D61+D63+D65+D67+D69+D72+D80+D91+D93+D113)</f>
        <v>95750764926.569992</v>
      </c>
      <c r="E48" s="87">
        <f>+(E49+E51+E53+E55+E59+E61+E63+E65+E67+E69+E72+E80+E91+E93+E113)</f>
        <v>39543958659.910004</v>
      </c>
      <c r="F48" s="87">
        <f>+(F49+F51+F53+F55+F59+F61+F63+F65+F67+F69+F72+F80+F91+F93+F113)</f>
        <v>17264794038.82</v>
      </c>
      <c r="G48" s="87">
        <f>+(G49+G51+G53+G55+G59+G61+G63+G65+G67+G69+G72+G80+G91+G93+G113)</f>
        <v>16704736030.82</v>
      </c>
      <c r="H48" s="88">
        <f>+(H49+H51+H53+H55+H59+H61+H63+H65+H67+H69+H72+H80+H91+H93+H113)/15</f>
        <v>46.025564989910677</v>
      </c>
      <c r="I48" s="91"/>
      <c r="J48" s="94"/>
    </row>
    <row r="49" spans="1:10" ht="24" customHeight="1" x14ac:dyDescent="0.25">
      <c r="A49" s="60" t="s">
        <v>404</v>
      </c>
      <c r="B49" s="60"/>
      <c r="C49" s="60"/>
      <c r="D49" s="44">
        <f>D50</f>
        <v>290280000</v>
      </c>
      <c r="E49" s="44">
        <f t="shared" ref="E49:H49" si="15">E50</f>
        <v>287880000</v>
      </c>
      <c r="F49" s="44">
        <f t="shared" si="15"/>
        <v>186480000</v>
      </c>
      <c r="G49" s="44">
        <f t="shared" si="15"/>
        <v>186480000</v>
      </c>
      <c r="H49" s="44">
        <f>H50</f>
        <v>64.241399999999999</v>
      </c>
      <c r="I49" s="91"/>
      <c r="J49" s="96"/>
    </row>
    <row r="50" spans="1:10" ht="71.25" customHeight="1" x14ac:dyDescent="0.25">
      <c r="A50" s="31">
        <v>2021520010121</v>
      </c>
      <c r="B50" s="16" t="s">
        <v>262</v>
      </c>
      <c r="C50" s="32">
        <v>200000000</v>
      </c>
      <c r="D50" s="32">
        <v>290280000</v>
      </c>
      <c r="E50" s="32">
        <v>287880000</v>
      </c>
      <c r="F50" s="32">
        <v>186480000</v>
      </c>
      <c r="G50" s="32">
        <v>186480000</v>
      </c>
      <c r="H50" s="100">
        <v>64.241399999999999</v>
      </c>
      <c r="I50" s="101"/>
      <c r="J50" s="92"/>
    </row>
    <row r="51" spans="1:10" ht="24" customHeight="1" x14ac:dyDescent="0.25">
      <c r="A51" s="47" t="s">
        <v>55</v>
      </c>
      <c r="B51" s="47"/>
      <c r="C51" s="47"/>
      <c r="D51" s="44">
        <f>D52</f>
        <v>580000000</v>
      </c>
      <c r="E51" s="44">
        <f t="shared" ref="E51:H51" si="16">E52</f>
        <v>505800000</v>
      </c>
      <c r="F51" s="44">
        <f t="shared" si="16"/>
        <v>326700000</v>
      </c>
      <c r="G51" s="44">
        <f t="shared" si="16"/>
        <v>326700000</v>
      </c>
      <c r="H51" s="89">
        <f t="shared" si="16"/>
        <v>56.327500000000001</v>
      </c>
      <c r="I51" s="91"/>
      <c r="J51" s="96"/>
    </row>
    <row r="52" spans="1:10" ht="51" customHeight="1" x14ac:dyDescent="0.25">
      <c r="A52" s="31">
        <v>2021520010223</v>
      </c>
      <c r="B52" s="16" t="s">
        <v>263</v>
      </c>
      <c r="C52" s="32">
        <v>150000000</v>
      </c>
      <c r="D52" s="32">
        <v>580000000</v>
      </c>
      <c r="E52" s="32">
        <v>505800000</v>
      </c>
      <c r="F52" s="32">
        <v>326700000</v>
      </c>
      <c r="G52" s="32">
        <v>326700000</v>
      </c>
      <c r="H52" s="100">
        <v>56.327500000000001</v>
      </c>
      <c r="I52" s="101"/>
      <c r="J52" s="92"/>
    </row>
    <row r="53" spans="1:10" ht="24" customHeight="1" x14ac:dyDescent="0.25">
      <c r="A53" s="47" t="s">
        <v>405</v>
      </c>
      <c r="B53" s="47"/>
      <c r="C53" s="47"/>
      <c r="D53" s="44">
        <f>D54</f>
        <v>900000000</v>
      </c>
      <c r="E53" s="44">
        <f t="shared" ref="E53:H53" si="17">E54</f>
        <v>900000000</v>
      </c>
      <c r="F53" s="44">
        <f t="shared" si="17"/>
        <v>527800000</v>
      </c>
      <c r="G53" s="44">
        <f t="shared" si="17"/>
        <v>372200000</v>
      </c>
      <c r="H53" s="44">
        <f t="shared" si="17"/>
        <v>58.644399999999997</v>
      </c>
      <c r="I53" s="91"/>
      <c r="J53" s="96"/>
    </row>
    <row r="54" spans="1:10" ht="42.75" customHeight="1" x14ac:dyDescent="0.25">
      <c r="A54" s="31">
        <v>2021520010106</v>
      </c>
      <c r="B54" s="16" t="s">
        <v>264</v>
      </c>
      <c r="C54" s="32">
        <v>900000000</v>
      </c>
      <c r="D54" s="32">
        <v>900000000</v>
      </c>
      <c r="E54" s="32">
        <v>900000000</v>
      </c>
      <c r="F54" s="32">
        <v>527800000</v>
      </c>
      <c r="G54" s="32">
        <v>372200000</v>
      </c>
      <c r="H54" s="100">
        <v>58.644399999999997</v>
      </c>
      <c r="I54" s="101"/>
      <c r="J54" s="92"/>
    </row>
    <row r="55" spans="1:10" ht="24" customHeight="1" x14ac:dyDescent="0.25">
      <c r="A55" s="47" t="s">
        <v>407</v>
      </c>
      <c r="B55" s="47"/>
      <c r="C55" s="47"/>
      <c r="D55" s="44">
        <f>SUM(D56:D58)</f>
        <v>3012692394.1300001</v>
      </c>
      <c r="E55" s="44">
        <f t="shared" ref="E55:G55" si="18">SUM(E56:E58)</f>
        <v>1093603917.9000001</v>
      </c>
      <c r="F55" s="44">
        <f t="shared" si="18"/>
        <v>896885272.29999995</v>
      </c>
      <c r="G55" s="44">
        <f t="shared" si="18"/>
        <v>865485272.29999995</v>
      </c>
      <c r="H55" s="90">
        <f t="shared" ref="H55" si="19">AVERAGE(H56:H58)</f>
        <v>52.475833333333334</v>
      </c>
      <c r="I55" s="91"/>
      <c r="J55" s="95"/>
    </row>
    <row r="56" spans="1:10" ht="42" customHeight="1" x14ac:dyDescent="0.25">
      <c r="A56" s="31">
        <v>2021520010233</v>
      </c>
      <c r="B56" s="16" t="s">
        <v>265</v>
      </c>
      <c r="C56" s="32">
        <v>1950540000</v>
      </c>
      <c r="D56" s="32">
        <v>2553692394.1300001</v>
      </c>
      <c r="E56" s="32">
        <v>834603917.89999998</v>
      </c>
      <c r="F56" s="32">
        <v>639385272.29999995</v>
      </c>
      <c r="G56" s="32">
        <v>609485272.29999995</v>
      </c>
      <c r="H56" s="98">
        <v>25.037600000000001</v>
      </c>
      <c r="I56" s="101"/>
      <c r="J56" s="92"/>
    </row>
    <row r="57" spans="1:10" ht="42" customHeight="1" x14ac:dyDescent="0.25">
      <c r="A57" s="31">
        <v>2021520010234</v>
      </c>
      <c r="B57" s="16" t="s">
        <v>266</v>
      </c>
      <c r="C57" s="32">
        <v>159000000</v>
      </c>
      <c r="D57" s="32">
        <v>159000000</v>
      </c>
      <c r="E57" s="32">
        <v>159000000</v>
      </c>
      <c r="F57" s="32">
        <v>157500000</v>
      </c>
      <c r="G57" s="32">
        <v>156000000</v>
      </c>
      <c r="H57" s="99">
        <v>99.056600000000003</v>
      </c>
      <c r="I57" s="101"/>
      <c r="J57" s="92"/>
    </row>
    <row r="58" spans="1:10" ht="42" customHeight="1" x14ac:dyDescent="0.25">
      <c r="A58" s="31">
        <v>2021520010235</v>
      </c>
      <c r="B58" s="16" t="s">
        <v>267</v>
      </c>
      <c r="C58" s="32">
        <v>300000000</v>
      </c>
      <c r="D58" s="32">
        <v>300000000</v>
      </c>
      <c r="E58" s="32">
        <v>100000000</v>
      </c>
      <c r="F58" s="32">
        <v>100000000</v>
      </c>
      <c r="G58" s="32">
        <v>100000000</v>
      </c>
      <c r="H58" s="98">
        <v>33.333300000000001</v>
      </c>
      <c r="I58" s="101"/>
      <c r="J58" s="92"/>
    </row>
    <row r="59" spans="1:10" ht="24" customHeight="1" x14ac:dyDescent="0.25">
      <c r="A59" s="47" t="s">
        <v>408</v>
      </c>
      <c r="B59" s="47"/>
      <c r="C59" s="47"/>
      <c r="D59" s="44">
        <f>D60</f>
        <v>150000000</v>
      </c>
      <c r="E59" s="44">
        <f>E60</f>
        <v>150000000</v>
      </c>
      <c r="F59" s="44">
        <f>F60</f>
        <v>99616666</v>
      </c>
      <c r="G59" s="44">
        <f t="shared" ref="G59:H59" si="20">G60</f>
        <v>99616666</v>
      </c>
      <c r="H59" s="44">
        <f t="shared" si="20"/>
        <v>66.411100000000005</v>
      </c>
      <c r="I59" s="91"/>
      <c r="J59" s="93"/>
    </row>
    <row r="60" spans="1:10" ht="38.25" x14ac:dyDescent="0.25">
      <c r="A60" s="31">
        <v>2021520010238</v>
      </c>
      <c r="B60" s="16" t="s">
        <v>268</v>
      </c>
      <c r="C60" s="32">
        <v>150000000</v>
      </c>
      <c r="D60" s="32">
        <v>150000000</v>
      </c>
      <c r="E60" s="32">
        <v>150000000</v>
      </c>
      <c r="F60" s="32">
        <v>99616666</v>
      </c>
      <c r="G60" s="32">
        <v>99616666</v>
      </c>
      <c r="H60" s="100">
        <v>66.411100000000005</v>
      </c>
      <c r="I60" s="101"/>
      <c r="J60" s="92"/>
    </row>
    <row r="61" spans="1:10" ht="24" customHeight="1" x14ac:dyDescent="0.25">
      <c r="A61" s="47" t="s">
        <v>62</v>
      </c>
      <c r="B61" s="47"/>
      <c r="C61" s="47"/>
      <c r="D61" s="44">
        <f>D62</f>
        <v>160000000</v>
      </c>
      <c r="E61" s="44">
        <f t="shared" ref="E61:H61" si="21">E62</f>
        <v>40250000</v>
      </c>
      <c r="F61" s="44">
        <f t="shared" si="21"/>
        <v>26450000</v>
      </c>
      <c r="G61" s="44">
        <f t="shared" si="21"/>
        <v>26450000</v>
      </c>
      <c r="H61" s="44">
        <f t="shared" si="21"/>
        <v>16.531199999999998</v>
      </c>
      <c r="I61" s="91"/>
      <c r="J61" s="93"/>
    </row>
    <row r="62" spans="1:10" ht="51" x14ac:dyDescent="0.25">
      <c r="A62" s="31">
        <v>2021520010104</v>
      </c>
      <c r="B62" s="16" t="s">
        <v>269</v>
      </c>
      <c r="C62" s="32">
        <v>150000000</v>
      </c>
      <c r="D62" s="32">
        <v>160000000</v>
      </c>
      <c r="E62" s="32">
        <v>40250000</v>
      </c>
      <c r="F62" s="32">
        <v>26450000</v>
      </c>
      <c r="G62" s="32">
        <v>26450000</v>
      </c>
      <c r="H62" s="98">
        <v>16.531199999999998</v>
      </c>
      <c r="I62" s="101"/>
      <c r="J62" s="92"/>
    </row>
    <row r="63" spans="1:10" ht="24" customHeight="1" x14ac:dyDescent="0.25">
      <c r="A63" s="47" t="s">
        <v>409</v>
      </c>
      <c r="B63" s="47"/>
      <c r="C63" s="47"/>
      <c r="D63" s="44">
        <f>D64</f>
        <v>1230489500</v>
      </c>
      <c r="E63" s="44">
        <f t="shared" ref="E63:H63" si="22">E64</f>
        <v>839900000</v>
      </c>
      <c r="F63" s="44">
        <f t="shared" si="22"/>
        <v>602869938</v>
      </c>
      <c r="G63" s="44">
        <f t="shared" si="22"/>
        <v>602869938</v>
      </c>
      <c r="H63" s="44">
        <f t="shared" si="22"/>
        <v>48.994300000000003</v>
      </c>
      <c r="I63" s="91"/>
      <c r="J63" s="93"/>
    </row>
    <row r="64" spans="1:10" ht="42.75" customHeight="1" x14ac:dyDescent="0.25">
      <c r="A64" s="31">
        <v>2021520010240</v>
      </c>
      <c r="B64" s="16" t="s">
        <v>270</v>
      </c>
      <c r="C64" s="32">
        <v>100000000</v>
      </c>
      <c r="D64" s="32">
        <v>1230489500</v>
      </c>
      <c r="E64" s="32">
        <v>839900000</v>
      </c>
      <c r="F64" s="32">
        <v>602869938</v>
      </c>
      <c r="G64" s="32">
        <v>602869938</v>
      </c>
      <c r="H64" s="100">
        <v>48.994300000000003</v>
      </c>
      <c r="I64" s="101"/>
      <c r="J64" s="92"/>
    </row>
    <row r="65" spans="1:10" ht="24" customHeight="1" x14ac:dyDescent="0.25">
      <c r="A65" s="47" t="s">
        <v>215</v>
      </c>
      <c r="B65" s="47"/>
      <c r="C65" s="47"/>
      <c r="D65" s="44">
        <f>D66</f>
        <v>792000000</v>
      </c>
      <c r="E65" s="44">
        <f t="shared" ref="E65:H65" si="23">E66</f>
        <v>712041000</v>
      </c>
      <c r="F65" s="44">
        <f t="shared" si="23"/>
        <v>415795500</v>
      </c>
      <c r="G65" s="44">
        <f t="shared" si="23"/>
        <v>415795500</v>
      </c>
      <c r="H65" s="44">
        <f t="shared" si="23"/>
        <v>52.499400000000001</v>
      </c>
      <c r="I65" s="91"/>
      <c r="J65" s="93"/>
    </row>
    <row r="66" spans="1:10" ht="38.25" x14ac:dyDescent="0.25">
      <c r="A66" s="31">
        <v>2021520010218</v>
      </c>
      <c r="B66" s="16" t="s">
        <v>271</v>
      </c>
      <c r="C66" s="32">
        <v>647000000</v>
      </c>
      <c r="D66" s="32">
        <v>792000000</v>
      </c>
      <c r="E66" s="32">
        <v>712041000</v>
      </c>
      <c r="F66" s="32">
        <v>415795500</v>
      </c>
      <c r="G66" s="32">
        <v>415795500</v>
      </c>
      <c r="H66" s="100">
        <v>52.499400000000001</v>
      </c>
      <c r="I66" s="101"/>
      <c r="J66" s="92"/>
    </row>
    <row r="67" spans="1:10" ht="24" customHeight="1" x14ac:dyDescent="0.25">
      <c r="A67" s="47" t="s">
        <v>410</v>
      </c>
      <c r="B67" s="47"/>
      <c r="C67" s="47"/>
      <c r="D67" s="44">
        <f>D68</f>
        <v>225000000</v>
      </c>
      <c r="E67" s="44">
        <f t="shared" ref="E67:H67" si="24">E68</f>
        <v>203460000</v>
      </c>
      <c r="F67" s="44">
        <f t="shared" si="24"/>
        <v>132160000</v>
      </c>
      <c r="G67" s="44">
        <f t="shared" si="24"/>
        <v>132160000</v>
      </c>
      <c r="H67" s="44">
        <f t="shared" si="24"/>
        <v>58.737699999999997</v>
      </c>
      <c r="I67" s="91"/>
      <c r="J67" s="93"/>
    </row>
    <row r="68" spans="1:10" ht="33.75" customHeight="1" x14ac:dyDescent="0.25">
      <c r="A68" s="31">
        <v>2021520010126</v>
      </c>
      <c r="B68" s="16" t="s">
        <v>272</v>
      </c>
      <c r="C68" s="32">
        <v>225000000</v>
      </c>
      <c r="D68" s="32">
        <v>225000000</v>
      </c>
      <c r="E68" s="32">
        <v>203460000</v>
      </c>
      <c r="F68" s="32">
        <v>132160000</v>
      </c>
      <c r="G68" s="32">
        <v>132160000</v>
      </c>
      <c r="H68" s="100">
        <v>58.737699999999997</v>
      </c>
      <c r="I68" s="101"/>
      <c r="J68" s="92"/>
    </row>
    <row r="69" spans="1:10" ht="24" customHeight="1" x14ac:dyDescent="0.25">
      <c r="A69" s="47" t="s">
        <v>67</v>
      </c>
      <c r="B69" s="47"/>
      <c r="C69" s="47"/>
      <c r="D69" s="44">
        <f>SUM(D70:D71)</f>
        <v>1208400000</v>
      </c>
      <c r="E69" s="44">
        <f t="shared" ref="E69:G69" si="25">SUM(E70:E71)</f>
        <v>963461125</v>
      </c>
      <c r="F69" s="44">
        <f t="shared" si="25"/>
        <v>552213135</v>
      </c>
      <c r="G69" s="44">
        <f t="shared" si="25"/>
        <v>552213135</v>
      </c>
      <c r="H69" s="45">
        <f t="shared" ref="H69" si="26">AVERAGE(H70:H71)</f>
        <v>32.959699999999998</v>
      </c>
      <c r="I69" s="91"/>
      <c r="J69" s="93"/>
    </row>
    <row r="70" spans="1:10" ht="51" x14ac:dyDescent="0.25">
      <c r="A70" s="31">
        <v>2021520010109</v>
      </c>
      <c r="B70" s="16" t="s">
        <v>273</v>
      </c>
      <c r="C70" s="32">
        <v>110000000</v>
      </c>
      <c r="D70" s="32">
        <v>110000000</v>
      </c>
      <c r="E70" s="32">
        <v>89100000</v>
      </c>
      <c r="F70" s="32">
        <v>19125000</v>
      </c>
      <c r="G70" s="32">
        <v>19125000</v>
      </c>
      <c r="H70" s="98">
        <v>17.386299999999999</v>
      </c>
      <c r="I70" s="101"/>
      <c r="J70" s="92"/>
    </row>
    <row r="71" spans="1:10" ht="51" x14ac:dyDescent="0.25">
      <c r="A71" s="31">
        <v>2021520010210</v>
      </c>
      <c r="B71" s="16" t="s">
        <v>274</v>
      </c>
      <c r="C71" s="32">
        <v>400000000</v>
      </c>
      <c r="D71" s="32">
        <v>1098400000</v>
      </c>
      <c r="E71" s="32">
        <v>874361125</v>
      </c>
      <c r="F71" s="32">
        <v>533088135</v>
      </c>
      <c r="G71" s="32">
        <v>533088135</v>
      </c>
      <c r="H71" s="100">
        <v>48.533099999999997</v>
      </c>
      <c r="I71" s="101"/>
      <c r="J71" s="92"/>
    </row>
    <row r="72" spans="1:10" ht="24" customHeight="1" x14ac:dyDescent="0.25">
      <c r="A72" s="47" t="s">
        <v>70</v>
      </c>
      <c r="B72" s="47"/>
      <c r="C72" s="47"/>
      <c r="D72" s="44">
        <f>SUM(D73:D79)</f>
        <v>2086000000</v>
      </c>
      <c r="E72" s="44">
        <f t="shared" ref="E72:G72" si="27">SUM(E73:E79)</f>
        <v>1291458815</v>
      </c>
      <c r="F72" s="44">
        <f t="shared" si="27"/>
        <v>845770000</v>
      </c>
      <c r="G72" s="44">
        <f t="shared" si="27"/>
        <v>845770000</v>
      </c>
      <c r="H72" s="45">
        <f t="shared" ref="H72" si="28">AVERAGE(H73:H79)</f>
        <v>43.925057142857142</v>
      </c>
      <c r="I72" s="91"/>
      <c r="J72" s="95"/>
    </row>
    <row r="73" spans="1:10" ht="38.25" x14ac:dyDescent="0.25">
      <c r="A73" s="31">
        <v>2021520010139</v>
      </c>
      <c r="B73" s="16" t="s">
        <v>275</v>
      </c>
      <c r="C73" s="32">
        <v>100000000</v>
      </c>
      <c r="D73" s="32">
        <v>100000000</v>
      </c>
      <c r="E73" s="32">
        <v>80750000</v>
      </c>
      <c r="F73" s="32">
        <v>53250000</v>
      </c>
      <c r="G73" s="32">
        <v>53250000</v>
      </c>
      <c r="H73" s="100">
        <v>53.25</v>
      </c>
      <c r="I73" s="101"/>
      <c r="J73" s="92"/>
    </row>
    <row r="74" spans="1:10" ht="38.25" x14ac:dyDescent="0.25">
      <c r="A74" s="31">
        <v>2021520010186</v>
      </c>
      <c r="B74" s="16" t="s">
        <v>276</v>
      </c>
      <c r="C74" s="32">
        <v>240000000</v>
      </c>
      <c r="D74" s="32">
        <v>240000000</v>
      </c>
      <c r="E74" s="32">
        <v>104800000</v>
      </c>
      <c r="F74" s="32">
        <v>104800000</v>
      </c>
      <c r="G74" s="32">
        <v>104800000</v>
      </c>
      <c r="H74" s="98">
        <v>43.666600000000003</v>
      </c>
      <c r="I74" s="101"/>
      <c r="J74" s="92"/>
    </row>
    <row r="75" spans="1:10" ht="38.25" x14ac:dyDescent="0.25">
      <c r="A75" s="31">
        <v>2021520010202</v>
      </c>
      <c r="B75" s="16" t="s">
        <v>277</v>
      </c>
      <c r="C75" s="32">
        <v>300000000</v>
      </c>
      <c r="D75" s="32">
        <v>348200000</v>
      </c>
      <c r="E75" s="32">
        <v>191688815</v>
      </c>
      <c r="F75" s="32">
        <v>0</v>
      </c>
      <c r="G75" s="32">
        <v>0</v>
      </c>
      <c r="H75" s="97">
        <v>0</v>
      </c>
      <c r="I75" s="101"/>
      <c r="J75" s="92"/>
    </row>
    <row r="76" spans="1:10" ht="51" x14ac:dyDescent="0.25">
      <c r="A76" s="31">
        <v>2021520010205</v>
      </c>
      <c r="B76" s="16" t="s">
        <v>278</v>
      </c>
      <c r="C76" s="32">
        <v>0</v>
      </c>
      <c r="D76" s="32">
        <v>536000000</v>
      </c>
      <c r="E76" s="32">
        <v>263000000</v>
      </c>
      <c r="F76" s="32">
        <v>263000000</v>
      </c>
      <c r="G76" s="32">
        <v>263000000</v>
      </c>
      <c r="H76" s="100">
        <v>49.067100000000003</v>
      </c>
      <c r="I76" s="101"/>
      <c r="J76" s="92"/>
    </row>
    <row r="77" spans="1:10" ht="38.25" x14ac:dyDescent="0.25">
      <c r="A77" s="31">
        <v>2021520010217</v>
      </c>
      <c r="B77" s="16" t="s">
        <v>279</v>
      </c>
      <c r="C77" s="32">
        <v>350000000</v>
      </c>
      <c r="D77" s="32">
        <v>510000000</v>
      </c>
      <c r="E77" s="32">
        <v>326220000</v>
      </c>
      <c r="F77" s="32">
        <v>223020000</v>
      </c>
      <c r="G77" s="32">
        <v>223020000</v>
      </c>
      <c r="H77" s="98">
        <v>43.729399999999998</v>
      </c>
      <c r="I77" s="101"/>
      <c r="J77" s="92"/>
    </row>
    <row r="78" spans="1:10" ht="25.5" x14ac:dyDescent="0.25">
      <c r="A78" s="31">
        <v>2021520010219</v>
      </c>
      <c r="B78" s="16" t="s">
        <v>280</v>
      </c>
      <c r="C78" s="32">
        <v>100000000</v>
      </c>
      <c r="D78" s="32">
        <v>214200000</v>
      </c>
      <c r="E78" s="32">
        <v>198000000</v>
      </c>
      <c r="F78" s="32">
        <v>110900000</v>
      </c>
      <c r="G78" s="32">
        <v>110900000</v>
      </c>
      <c r="H78" s="100">
        <v>51.774000000000001</v>
      </c>
      <c r="I78" s="101"/>
      <c r="J78" s="92"/>
    </row>
    <row r="79" spans="1:10" ht="38.25" x14ac:dyDescent="0.25">
      <c r="A79" s="31">
        <v>2021520010220</v>
      </c>
      <c r="B79" s="16" t="s">
        <v>281</v>
      </c>
      <c r="C79" s="32">
        <v>100000000</v>
      </c>
      <c r="D79" s="32">
        <v>137600000</v>
      </c>
      <c r="E79" s="32">
        <v>127000000</v>
      </c>
      <c r="F79" s="32">
        <v>90800000</v>
      </c>
      <c r="G79" s="32">
        <v>90800000</v>
      </c>
      <c r="H79" s="100">
        <v>65.988299999999995</v>
      </c>
      <c r="I79" s="101"/>
      <c r="J79" s="92"/>
    </row>
    <row r="80" spans="1:10" ht="24" customHeight="1" x14ac:dyDescent="0.25">
      <c r="A80" s="47" t="s">
        <v>79</v>
      </c>
      <c r="B80" s="47"/>
      <c r="C80" s="47"/>
      <c r="D80" s="44">
        <f>SUM(D81:D90)</f>
        <v>17051751708</v>
      </c>
      <c r="E80" s="44">
        <f t="shared" ref="E80:G80" si="29">SUM(E81:E90)</f>
        <v>8248481037</v>
      </c>
      <c r="F80" s="44">
        <f t="shared" si="29"/>
        <v>5808068433</v>
      </c>
      <c r="G80" s="44">
        <f t="shared" si="29"/>
        <v>5754546833</v>
      </c>
      <c r="H80" s="45">
        <f t="shared" ref="H80" si="30">AVERAGE(H81:H90)</f>
        <v>57.866120000000009</v>
      </c>
      <c r="I80" s="91"/>
      <c r="J80" s="95"/>
    </row>
    <row r="81" spans="1:10" ht="40.5" customHeight="1" x14ac:dyDescent="0.25">
      <c r="A81" s="31">
        <v>2021520010097</v>
      </c>
      <c r="B81" s="16" t="s">
        <v>282</v>
      </c>
      <c r="C81" s="32">
        <v>125150000</v>
      </c>
      <c r="D81" s="32">
        <v>130500000</v>
      </c>
      <c r="E81" s="32">
        <v>129500000</v>
      </c>
      <c r="F81" s="32">
        <v>96950000</v>
      </c>
      <c r="G81" s="32">
        <v>96950000</v>
      </c>
      <c r="H81" s="99">
        <v>74.2911</v>
      </c>
      <c r="I81" s="101"/>
      <c r="J81" s="92"/>
    </row>
    <row r="82" spans="1:10" ht="40.5" customHeight="1" x14ac:dyDescent="0.25">
      <c r="A82" s="31">
        <v>2021520010105</v>
      </c>
      <c r="B82" s="16" t="s">
        <v>283</v>
      </c>
      <c r="C82" s="32">
        <v>724000000</v>
      </c>
      <c r="D82" s="32">
        <v>1349750000</v>
      </c>
      <c r="E82" s="32">
        <v>1310950000</v>
      </c>
      <c r="F82" s="32">
        <v>904616656</v>
      </c>
      <c r="G82" s="32">
        <v>904616656</v>
      </c>
      <c r="H82" s="100">
        <v>67.021000000000001</v>
      </c>
      <c r="I82" s="101"/>
      <c r="J82" s="92"/>
    </row>
    <row r="83" spans="1:10" ht="40.5" customHeight="1" x14ac:dyDescent="0.25">
      <c r="A83" s="31">
        <v>2021520010107</v>
      </c>
      <c r="B83" s="16" t="s">
        <v>284</v>
      </c>
      <c r="C83" s="32">
        <v>664853000</v>
      </c>
      <c r="D83" s="32">
        <v>789753000</v>
      </c>
      <c r="E83" s="32">
        <v>703400000</v>
      </c>
      <c r="F83" s="32">
        <v>479260080</v>
      </c>
      <c r="G83" s="32">
        <v>479260080</v>
      </c>
      <c r="H83" s="100">
        <v>60.684800000000003</v>
      </c>
      <c r="I83" s="101"/>
      <c r="J83" s="92"/>
    </row>
    <row r="84" spans="1:10" ht="40.5" customHeight="1" x14ac:dyDescent="0.25">
      <c r="A84" s="31">
        <v>2021520010108</v>
      </c>
      <c r="B84" s="16" t="s">
        <v>285</v>
      </c>
      <c r="C84" s="32">
        <v>1371000000</v>
      </c>
      <c r="D84" s="32">
        <v>2643881708</v>
      </c>
      <c r="E84" s="32">
        <v>1146527597</v>
      </c>
      <c r="F84" s="32">
        <v>724699394</v>
      </c>
      <c r="G84" s="32">
        <v>724699394</v>
      </c>
      <c r="H84" s="98">
        <v>27.410399999999999</v>
      </c>
      <c r="I84" s="101"/>
      <c r="J84" s="92"/>
    </row>
    <row r="85" spans="1:10" ht="40.5" customHeight="1" x14ac:dyDescent="0.25">
      <c r="A85" s="31">
        <v>2021520010112</v>
      </c>
      <c r="B85" s="16" t="s">
        <v>286</v>
      </c>
      <c r="C85" s="32">
        <v>100000000</v>
      </c>
      <c r="D85" s="32">
        <v>100000000</v>
      </c>
      <c r="E85" s="32">
        <v>74000000</v>
      </c>
      <c r="F85" s="32">
        <v>58275000</v>
      </c>
      <c r="G85" s="32">
        <v>58275000</v>
      </c>
      <c r="H85" s="100">
        <v>58.274999999999999</v>
      </c>
      <c r="I85" s="101"/>
      <c r="J85" s="92"/>
    </row>
    <row r="86" spans="1:10" ht="40.5" customHeight="1" x14ac:dyDescent="0.25">
      <c r="A86" s="31">
        <v>2021520010114</v>
      </c>
      <c r="B86" s="16" t="s">
        <v>287</v>
      </c>
      <c r="C86" s="32">
        <v>7062200000</v>
      </c>
      <c r="D86" s="32">
        <v>7782000000</v>
      </c>
      <c r="E86" s="32">
        <v>770999600</v>
      </c>
      <c r="F86" s="32">
        <v>271166600</v>
      </c>
      <c r="G86" s="32">
        <v>217645000</v>
      </c>
      <c r="H86" s="97">
        <v>3.4845000000000002</v>
      </c>
      <c r="I86" s="101"/>
      <c r="J86" s="92"/>
    </row>
    <row r="87" spans="1:10" ht="40.5" customHeight="1" x14ac:dyDescent="0.25">
      <c r="A87" s="31">
        <v>2021520010115</v>
      </c>
      <c r="B87" s="16" t="s">
        <v>288</v>
      </c>
      <c r="C87" s="32">
        <v>174700000</v>
      </c>
      <c r="D87" s="32">
        <v>188550000</v>
      </c>
      <c r="E87" s="32">
        <v>165050000</v>
      </c>
      <c r="F87" s="32">
        <v>127550000</v>
      </c>
      <c r="G87" s="32">
        <v>127550000</v>
      </c>
      <c r="H87" s="99">
        <v>67.647800000000004</v>
      </c>
      <c r="I87" s="101"/>
      <c r="J87" s="92"/>
    </row>
    <row r="88" spans="1:10" ht="40.5" customHeight="1" x14ac:dyDescent="0.25">
      <c r="A88" s="31">
        <v>2021520010127</v>
      </c>
      <c r="B88" s="16" t="s">
        <v>289</v>
      </c>
      <c r="C88" s="32">
        <v>22000000</v>
      </c>
      <c r="D88" s="32">
        <v>640397000</v>
      </c>
      <c r="E88" s="32">
        <v>633350000</v>
      </c>
      <c r="F88" s="32">
        <v>441879703</v>
      </c>
      <c r="G88" s="32">
        <v>441879703</v>
      </c>
      <c r="H88" s="99">
        <v>69.000900000000001</v>
      </c>
      <c r="I88" s="101"/>
      <c r="J88" s="92"/>
    </row>
    <row r="89" spans="1:10" ht="40.5" customHeight="1" x14ac:dyDescent="0.25">
      <c r="A89" s="31">
        <v>2021520010128</v>
      </c>
      <c r="B89" s="16" t="s">
        <v>290</v>
      </c>
      <c r="C89" s="32">
        <v>727750000</v>
      </c>
      <c r="D89" s="32">
        <v>905620000</v>
      </c>
      <c r="E89" s="32">
        <v>855071840</v>
      </c>
      <c r="F89" s="32">
        <v>616350000</v>
      </c>
      <c r="G89" s="32">
        <v>616350000</v>
      </c>
      <c r="H89" s="99">
        <v>68.058300000000003</v>
      </c>
      <c r="I89" s="101"/>
      <c r="J89" s="92"/>
    </row>
    <row r="90" spans="1:10" ht="40.5" customHeight="1" x14ac:dyDescent="0.25">
      <c r="A90" s="31">
        <v>2021520010153</v>
      </c>
      <c r="B90" s="16" t="s">
        <v>291</v>
      </c>
      <c r="C90" s="32">
        <v>2075300000</v>
      </c>
      <c r="D90" s="32">
        <v>2521300000</v>
      </c>
      <c r="E90" s="32">
        <v>2459632000</v>
      </c>
      <c r="F90" s="32">
        <v>2087321000</v>
      </c>
      <c r="G90" s="32">
        <v>2087321000</v>
      </c>
      <c r="H90" s="99">
        <v>82.787400000000005</v>
      </c>
      <c r="I90" s="101"/>
      <c r="J90" s="92"/>
    </row>
    <row r="91" spans="1:10" ht="24" customHeight="1" x14ac:dyDescent="0.25">
      <c r="A91" s="47" t="s">
        <v>90</v>
      </c>
      <c r="B91" s="47"/>
      <c r="C91" s="47"/>
      <c r="D91" s="44">
        <f>D92</f>
        <v>699000000</v>
      </c>
      <c r="E91" s="44">
        <f t="shared" ref="E91:H91" si="31">E92</f>
        <v>669100000</v>
      </c>
      <c r="F91" s="44">
        <f t="shared" si="31"/>
        <v>361100000</v>
      </c>
      <c r="G91" s="44">
        <f t="shared" si="31"/>
        <v>361100000</v>
      </c>
      <c r="H91" s="44">
        <f t="shared" si="31"/>
        <v>51.659500000000001</v>
      </c>
      <c r="I91" s="91"/>
      <c r="J91" s="93"/>
    </row>
    <row r="92" spans="1:10" ht="42" customHeight="1" x14ac:dyDescent="0.25">
      <c r="A92" s="31">
        <v>2022520010002</v>
      </c>
      <c r="B92" s="16" t="s">
        <v>292</v>
      </c>
      <c r="C92" s="32">
        <v>100000000</v>
      </c>
      <c r="D92" s="32">
        <v>699000000</v>
      </c>
      <c r="E92" s="32">
        <v>669100000</v>
      </c>
      <c r="F92" s="32">
        <v>361100000</v>
      </c>
      <c r="G92" s="32">
        <v>361100000</v>
      </c>
      <c r="H92" s="100">
        <v>51.659500000000001</v>
      </c>
      <c r="I92" s="101"/>
      <c r="J92" s="92"/>
    </row>
    <row r="93" spans="1:10" ht="24" customHeight="1" x14ac:dyDescent="0.25">
      <c r="A93" s="47" t="s">
        <v>216</v>
      </c>
      <c r="B93" s="47"/>
      <c r="C93" s="47"/>
      <c r="D93" s="44">
        <f>SUM(D94:D112)</f>
        <v>50088016770.040001</v>
      </c>
      <c r="E93" s="44">
        <f t="shared" ref="E93:G93" si="32">SUM(E94:E112)</f>
        <v>15875126631.610001</v>
      </c>
      <c r="F93" s="44">
        <f t="shared" si="32"/>
        <v>3725645345.6600003</v>
      </c>
      <c r="G93" s="44">
        <f t="shared" si="32"/>
        <v>3434708937.6600003</v>
      </c>
      <c r="H93" s="45">
        <f>AVERAGE(H94:H112)</f>
        <v>18.114910526315789</v>
      </c>
      <c r="I93" s="91"/>
      <c r="J93" s="95"/>
    </row>
    <row r="94" spans="1:10" ht="56.25" customHeight="1" x14ac:dyDescent="0.25">
      <c r="A94" s="31">
        <v>2020520010045</v>
      </c>
      <c r="B94" s="16" t="s">
        <v>395</v>
      </c>
      <c r="C94" s="32">
        <v>0</v>
      </c>
      <c r="D94" s="32">
        <v>206585036.03</v>
      </c>
      <c r="E94" s="32">
        <v>206585036.03</v>
      </c>
      <c r="F94" s="32">
        <v>206585036.03</v>
      </c>
      <c r="G94" s="32">
        <v>206585036.03</v>
      </c>
      <c r="H94" s="99">
        <v>100</v>
      </c>
      <c r="I94" s="101"/>
      <c r="J94" s="92"/>
    </row>
    <row r="95" spans="1:10" ht="42" customHeight="1" x14ac:dyDescent="0.25">
      <c r="A95" s="31">
        <v>2020520010091</v>
      </c>
      <c r="B95" s="16" t="s">
        <v>293</v>
      </c>
      <c r="C95" s="32">
        <v>0</v>
      </c>
      <c r="D95" s="32">
        <v>450000000</v>
      </c>
      <c r="E95" s="32">
        <v>265636408</v>
      </c>
      <c r="F95" s="32">
        <v>265636408</v>
      </c>
      <c r="G95" s="32">
        <v>0</v>
      </c>
      <c r="H95" s="100">
        <v>59.030299999999997</v>
      </c>
      <c r="I95" s="101"/>
      <c r="J95" s="92"/>
    </row>
    <row r="96" spans="1:10" ht="42" customHeight="1" x14ac:dyDescent="0.25">
      <c r="A96" s="31">
        <v>2020520010094</v>
      </c>
      <c r="B96" s="16" t="s">
        <v>294</v>
      </c>
      <c r="C96" s="32">
        <v>0</v>
      </c>
      <c r="D96" s="32">
        <v>270780000</v>
      </c>
      <c r="E96" s="32">
        <v>0</v>
      </c>
      <c r="F96" s="32">
        <v>0</v>
      </c>
      <c r="G96" s="32">
        <v>0</v>
      </c>
      <c r="H96" s="97">
        <v>0</v>
      </c>
      <c r="I96" s="101"/>
      <c r="J96" s="92"/>
    </row>
    <row r="97" spans="1:10" ht="42" customHeight="1" x14ac:dyDescent="0.25">
      <c r="A97" s="31">
        <v>2020520010111</v>
      </c>
      <c r="B97" s="16" t="s">
        <v>295</v>
      </c>
      <c r="C97" s="32">
        <v>151110067</v>
      </c>
      <c r="D97" s="32">
        <v>238261783.59999999</v>
      </c>
      <c r="E97" s="32">
        <v>208218887</v>
      </c>
      <c r="F97" s="32">
        <v>0</v>
      </c>
      <c r="G97" s="32">
        <v>0</v>
      </c>
      <c r="H97" s="97">
        <v>0</v>
      </c>
      <c r="I97" s="101"/>
      <c r="J97" s="92"/>
    </row>
    <row r="98" spans="1:10" ht="42" customHeight="1" x14ac:dyDescent="0.25">
      <c r="A98" s="31">
        <v>2020520010116</v>
      </c>
      <c r="B98" s="16" t="s">
        <v>296</v>
      </c>
      <c r="C98" s="32">
        <v>0</v>
      </c>
      <c r="D98" s="32">
        <v>1468124888.1600001</v>
      </c>
      <c r="E98" s="32">
        <v>1468124888.1600001</v>
      </c>
      <c r="F98" s="32">
        <v>1130151362.8099999</v>
      </c>
      <c r="G98" s="32">
        <v>1130151362.8099999</v>
      </c>
      <c r="H98" s="99">
        <v>76.979200000000006</v>
      </c>
      <c r="I98" s="101"/>
      <c r="J98" s="92"/>
    </row>
    <row r="99" spans="1:10" ht="42" customHeight="1" x14ac:dyDescent="0.25">
      <c r="A99" s="31">
        <v>2021520010031</v>
      </c>
      <c r="B99" s="16" t="s">
        <v>297</v>
      </c>
      <c r="C99" s="32">
        <v>0</v>
      </c>
      <c r="D99" s="32">
        <v>74235129.260000005</v>
      </c>
      <c r="E99" s="32">
        <v>74235129</v>
      </c>
      <c r="F99" s="32">
        <v>0</v>
      </c>
      <c r="G99" s="32">
        <v>0</v>
      </c>
      <c r="H99" s="97">
        <v>0</v>
      </c>
      <c r="I99" s="101"/>
      <c r="J99" s="92"/>
    </row>
    <row r="100" spans="1:10" ht="42" customHeight="1" x14ac:dyDescent="0.25">
      <c r="A100" s="31">
        <v>2021520010044</v>
      </c>
      <c r="B100" s="16" t="s">
        <v>298</v>
      </c>
      <c r="C100" s="32">
        <v>0</v>
      </c>
      <c r="D100" s="32">
        <v>3983435514.4099998</v>
      </c>
      <c r="E100" s="32">
        <v>0</v>
      </c>
      <c r="F100" s="32">
        <v>0</v>
      </c>
      <c r="G100" s="32">
        <v>0</v>
      </c>
      <c r="H100" s="97">
        <v>0</v>
      </c>
      <c r="I100" s="101"/>
      <c r="J100" s="92"/>
    </row>
    <row r="101" spans="1:10" ht="42" customHeight="1" x14ac:dyDescent="0.25">
      <c r="A101" s="31">
        <v>2021520010045</v>
      </c>
      <c r="B101" s="16" t="s">
        <v>299</v>
      </c>
      <c r="C101" s="32">
        <v>0</v>
      </c>
      <c r="D101" s="32">
        <v>135884090.93000001</v>
      </c>
      <c r="E101" s="32">
        <v>110612500</v>
      </c>
      <c r="F101" s="32">
        <v>0</v>
      </c>
      <c r="G101" s="32">
        <v>0</v>
      </c>
      <c r="H101" s="97">
        <v>0</v>
      </c>
      <c r="I101" s="101"/>
      <c r="J101" s="92"/>
    </row>
    <row r="102" spans="1:10" ht="42" customHeight="1" x14ac:dyDescent="0.25">
      <c r="A102" s="31">
        <v>2021520010063</v>
      </c>
      <c r="B102" s="16" t="s">
        <v>300</v>
      </c>
      <c r="C102" s="32">
        <v>420000000</v>
      </c>
      <c r="D102" s="32">
        <v>490000000</v>
      </c>
      <c r="E102" s="32">
        <v>396873338.37</v>
      </c>
      <c r="F102" s="32">
        <v>383621634</v>
      </c>
      <c r="G102" s="32">
        <v>383621634</v>
      </c>
      <c r="H102" s="99">
        <v>78.290099999999995</v>
      </c>
      <c r="I102" s="101"/>
      <c r="J102" s="92"/>
    </row>
    <row r="103" spans="1:10" ht="42" customHeight="1" x14ac:dyDescent="0.25">
      <c r="A103" s="31">
        <v>2021520010064</v>
      </c>
      <c r="B103" s="16" t="s">
        <v>301</v>
      </c>
      <c r="C103" s="32">
        <v>1520658411</v>
      </c>
      <c r="D103" s="32">
        <v>1520658411.0599999</v>
      </c>
      <c r="E103" s="32">
        <v>1427213159.3</v>
      </c>
      <c r="F103" s="32">
        <v>0</v>
      </c>
      <c r="G103" s="32">
        <v>0</v>
      </c>
      <c r="H103" s="97">
        <v>0</v>
      </c>
      <c r="I103" s="101"/>
      <c r="J103" s="92"/>
    </row>
    <row r="104" spans="1:10" ht="42" customHeight="1" x14ac:dyDescent="0.25">
      <c r="A104" s="31">
        <v>2021520010086</v>
      </c>
      <c r="B104" s="16" t="s">
        <v>302</v>
      </c>
      <c r="C104" s="32">
        <v>912494880</v>
      </c>
      <c r="D104" s="32">
        <v>984594165.63</v>
      </c>
      <c r="E104" s="32">
        <v>126347000</v>
      </c>
      <c r="F104" s="32">
        <v>59800000</v>
      </c>
      <c r="G104" s="32">
        <v>59800000</v>
      </c>
      <c r="H104" s="97">
        <v>6.0735000000000001</v>
      </c>
      <c r="I104" s="101"/>
      <c r="J104" s="92"/>
    </row>
    <row r="105" spans="1:10" ht="42" customHeight="1" x14ac:dyDescent="0.25">
      <c r="A105" s="31">
        <v>2021520010135</v>
      </c>
      <c r="B105" s="16" t="s">
        <v>303</v>
      </c>
      <c r="C105" s="32">
        <v>7709340000</v>
      </c>
      <c r="D105" s="32">
        <v>5799640632.2299995</v>
      </c>
      <c r="E105" s="32">
        <v>2789825380</v>
      </c>
      <c r="F105" s="32">
        <v>539163036</v>
      </c>
      <c r="G105" s="32">
        <v>539163036</v>
      </c>
      <c r="H105" s="98">
        <v>9.2964000000000002</v>
      </c>
      <c r="I105" s="101"/>
      <c r="J105" s="92"/>
    </row>
    <row r="106" spans="1:10" ht="42" customHeight="1" x14ac:dyDescent="0.25">
      <c r="A106" s="31">
        <v>2021520010145</v>
      </c>
      <c r="B106" s="16" t="s">
        <v>304</v>
      </c>
      <c r="C106" s="32">
        <v>463171000</v>
      </c>
      <c r="D106" s="32">
        <v>1311780584.7</v>
      </c>
      <c r="E106" s="32">
        <v>52650000</v>
      </c>
      <c r="F106" s="32">
        <v>26900000</v>
      </c>
      <c r="G106" s="32">
        <v>26900000</v>
      </c>
      <c r="H106" s="97">
        <v>2.0506000000000002</v>
      </c>
      <c r="I106" s="101"/>
      <c r="J106" s="92"/>
    </row>
    <row r="107" spans="1:10" ht="54.75" customHeight="1" x14ac:dyDescent="0.25">
      <c r="A107" s="31">
        <v>2021520010190</v>
      </c>
      <c r="B107" s="16" t="s">
        <v>305</v>
      </c>
      <c r="C107" s="32">
        <v>870000000</v>
      </c>
      <c r="D107" s="32">
        <v>870000000</v>
      </c>
      <c r="E107" s="32">
        <v>0</v>
      </c>
      <c r="F107" s="32">
        <v>0</v>
      </c>
      <c r="G107" s="32">
        <v>0</v>
      </c>
      <c r="H107" s="97">
        <v>0</v>
      </c>
      <c r="I107" s="101"/>
      <c r="J107" s="92"/>
    </row>
    <row r="108" spans="1:10" ht="56.25" customHeight="1" x14ac:dyDescent="0.25">
      <c r="A108" s="31">
        <v>2021520010191</v>
      </c>
      <c r="B108" s="16" t="s">
        <v>306</v>
      </c>
      <c r="C108" s="32">
        <v>1450000000</v>
      </c>
      <c r="D108" s="32">
        <v>1450000000</v>
      </c>
      <c r="E108" s="32">
        <v>0</v>
      </c>
      <c r="F108" s="32">
        <v>0</v>
      </c>
      <c r="G108" s="32">
        <v>0</v>
      </c>
      <c r="H108" s="97">
        <v>0</v>
      </c>
      <c r="I108" s="101"/>
      <c r="J108" s="92"/>
    </row>
    <row r="109" spans="1:10" ht="42" customHeight="1" x14ac:dyDescent="0.25">
      <c r="A109" s="31">
        <v>2021520010199</v>
      </c>
      <c r="B109" s="16" t="s">
        <v>307</v>
      </c>
      <c r="C109" s="32">
        <v>1065549772</v>
      </c>
      <c r="D109" s="32">
        <v>1135549772.0999999</v>
      </c>
      <c r="E109" s="32">
        <v>725293307</v>
      </c>
      <c r="F109" s="32">
        <v>30900000</v>
      </c>
      <c r="G109" s="32">
        <v>5600000</v>
      </c>
      <c r="H109" s="97">
        <v>2.7210999999999999</v>
      </c>
      <c r="I109" s="101"/>
      <c r="J109" s="92"/>
    </row>
    <row r="110" spans="1:10" ht="42" customHeight="1" x14ac:dyDescent="0.25">
      <c r="A110" s="31">
        <v>2021520010227</v>
      </c>
      <c r="B110" s="16" t="s">
        <v>308</v>
      </c>
      <c r="C110" s="32">
        <v>10905886853</v>
      </c>
      <c r="D110" s="32">
        <v>11257236853</v>
      </c>
      <c r="E110" s="32">
        <v>6600353744.75</v>
      </c>
      <c r="F110" s="32">
        <v>786387868.82000005</v>
      </c>
      <c r="G110" s="32">
        <v>786387868.82000005</v>
      </c>
      <c r="H110" s="97">
        <v>6.9855999999999998</v>
      </c>
      <c r="I110" s="101"/>
      <c r="J110" s="92"/>
    </row>
    <row r="111" spans="1:10" ht="42" customHeight="1" x14ac:dyDescent="0.25">
      <c r="A111" s="31">
        <v>2021520010236</v>
      </c>
      <c r="B111" s="16" t="s">
        <v>309</v>
      </c>
      <c r="C111" s="32">
        <v>9119177712</v>
      </c>
      <c r="D111" s="32">
        <v>10756232048.93</v>
      </c>
      <c r="E111" s="32">
        <v>1423157854</v>
      </c>
      <c r="F111" s="32">
        <v>296500000</v>
      </c>
      <c r="G111" s="32">
        <v>296500000</v>
      </c>
      <c r="H111" s="97">
        <v>2.7565</v>
      </c>
      <c r="I111" s="101"/>
      <c r="J111" s="92"/>
    </row>
    <row r="112" spans="1:10" ht="57.75" customHeight="1" x14ac:dyDescent="0.25">
      <c r="A112" s="31">
        <v>2022520010007</v>
      </c>
      <c r="B112" s="16" t="s">
        <v>310</v>
      </c>
      <c r="C112" s="32">
        <v>0</v>
      </c>
      <c r="D112" s="32">
        <v>7685017860</v>
      </c>
      <c r="E112" s="32">
        <v>0</v>
      </c>
      <c r="F112" s="32">
        <v>0</v>
      </c>
      <c r="G112" s="32">
        <v>0</v>
      </c>
      <c r="H112" s="97">
        <v>0</v>
      </c>
      <c r="I112" s="101"/>
      <c r="J112" s="92"/>
    </row>
    <row r="113" spans="1:10" ht="24" customHeight="1" x14ac:dyDescent="0.25">
      <c r="A113" s="47" t="s">
        <v>111</v>
      </c>
      <c r="B113" s="47"/>
      <c r="C113" s="47"/>
      <c r="D113" s="44">
        <f t="shared" ref="D113:G113" si="33">SUM(D114:D126)</f>
        <v>17277134554.399998</v>
      </c>
      <c r="E113" s="44">
        <f t="shared" si="33"/>
        <v>7763396133.3999996</v>
      </c>
      <c r="F113" s="44">
        <f t="shared" si="33"/>
        <v>2757239748.8600001</v>
      </c>
      <c r="G113" s="44">
        <f t="shared" si="33"/>
        <v>2728639748.8600001</v>
      </c>
      <c r="H113" s="45">
        <f t="shared" ref="H113" si="34">AVERAGE(H114:H126)</f>
        <v>10.995353846153845</v>
      </c>
      <c r="I113" s="91"/>
      <c r="J113" s="95"/>
    </row>
    <row r="114" spans="1:10" ht="45.75" customHeight="1" x14ac:dyDescent="0.25">
      <c r="A114" s="31">
        <v>2020520010110</v>
      </c>
      <c r="B114" s="16" t="s">
        <v>311</v>
      </c>
      <c r="C114" s="32">
        <v>817891382</v>
      </c>
      <c r="D114" s="32">
        <v>1289149527.1400001</v>
      </c>
      <c r="E114" s="32">
        <v>1264399910</v>
      </c>
      <c r="F114" s="32">
        <v>363359982</v>
      </c>
      <c r="G114" s="32">
        <v>363359982</v>
      </c>
      <c r="H114" s="98">
        <v>28.186</v>
      </c>
      <c r="I114" s="101"/>
      <c r="J114" s="92"/>
    </row>
    <row r="115" spans="1:10" ht="45.75" customHeight="1" x14ac:dyDescent="0.25">
      <c r="A115" s="31">
        <v>2021520010068</v>
      </c>
      <c r="B115" s="16" t="s">
        <v>312</v>
      </c>
      <c r="C115" s="32">
        <v>953364000</v>
      </c>
      <c r="D115" s="32">
        <v>1407364000</v>
      </c>
      <c r="E115" s="32">
        <v>953363824.11000001</v>
      </c>
      <c r="F115" s="32">
        <v>0</v>
      </c>
      <c r="G115" s="32">
        <v>0</v>
      </c>
      <c r="H115" s="97">
        <v>0</v>
      </c>
      <c r="I115" s="101"/>
      <c r="J115" s="92"/>
    </row>
    <row r="116" spans="1:10" ht="45.75" customHeight="1" x14ac:dyDescent="0.25">
      <c r="A116" s="31">
        <v>2021520010194</v>
      </c>
      <c r="B116" s="16" t="s">
        <v>313</v>
      </c>
      <c r="C116" s="32">
        <v>10581548410</v>
      </c>
      <c r="D116" s="32">
        <v>8612906192.2600002</v>
      </c>
      <c r="E116" s="32">
        <v>2165329569.96</v>
      </c>
      <c r="F116" s="32">
        <v>1305320542.98</v>
      </c>
      <c r="G116" s="32">
        <v>1305320542.98</v>
      </c>
      <c r="H116" s="98">
        <v>15.1554</v>
      </c>
      <c r="I116" s="101"/>
      <c r="J116" s="92"/>
    </row>
    <row r="117" spans="1:10" ht="45.75" customHeight="1" x14ac:dyDescent="0.25">
      <c r="A117" s="31">
        <v>2021520010195</v>
      </c>
      <c r="B117" s="16" t="s">
        <v>314</v>
      </c>
      <c r="C117" s="32">
        <v>1869044584</v>
      </c>
      <c r="D117" s="32">
        <v>1869044583.74</v>
      </c>
      <c r="E117" s="32">
        <v>1812615686.45</v>
      </c>
      <c r="F117" s="32">
        <v>255325000</v>
      </c>
      <c r="G117" s="32">
        <v>255325000</v>
      </c>
      <c r="H117" s="98">
        <v>13.6607</v>
      </c>
      <c r="I117" s="101"/>
      <c r="J117" s="92"/>
    </row>
    <row r="118" spans="1:10" ht="45.75" customHeight="1" x14ac:dyDescent="0.25">
      <c r="A118" s="31">
        <v>2021520010206</v>
      </c>
      <c r="B118" s="16" t="s">
        <v>315</v>
      </c>
      <c r="C118" s="32">
        <v>1274955416</v>
      </c>
      <c r="D118" s="32">
        <v>743232853</v>
      </c>
      <c r="E118" s="32">
        <v>0</v>
      </c>
      <c r="F118" s="32">
        <v>0</v>
      </c>
      <c r="G118" s="32">
        <v>0</v>
      </c>
      <c r="H118" s="97">
        <v>0</v>
      </c>
      <c r="I118" s="101"/>
      <c r="J118" s="92"/>
    </row>
    <row r="119" spans="1:10" ht="45.75" customHeight="1" x14ac:dyDescent="0.25">
      <c r="A119" s="31">
        <v>2021520010212</v>
      </c>
      <c r="B119" s="16" t="s">
        <v>316</v>
      </c>
      <c r="C119" s="32">
        <v>870000000</v>
      </c>
      <c r="D119" s="32">
        <v>2039740000</v>
      </c>
      <c r="E119" s="32">
        <v>1496869856</v>
      </c>
      <c r="F119" s="32">
        <v>788000000</v>
      </c>
      <c r="G119" s="32">
        <v>759400000</v>
      </c>
      <c r="H119" s="98">
        <v>38.632300000000001</v>
      </c>
      <c r="I119" s="101"/>
      <c r="J119" s="92"/>
    </row>
    <row r="120" spans="1:10" ht="45.75" customHeight="1" x14ac:dyDescent="0.25">
      <c r="A120" s="31">
        <v>2021520010226</v>
      </c>
      <c r="B120" s="16" t="s">
        <v>317</v>
      </c>
      <c r="C120" s="32">
        <v>36270000</v>
      </c>
      <c r="D120" s="32">
        <v>40000000</v>
      </c>
      <c r="E120" s="32">
        <v>24417286.879999999</v>
      </c>
      <c r="F120" s="32">
        <v>13634223.880000001</v>
      </c>
      <c r="G120" s="32">
        <v>13634223.880000001</v>
      </c>
      <c r="H120" s="98">
        <v>34.085500000000003</v>
      </c>
      <c r="I120" s="101"/>
      <c r="J120" s="92"/>
    </row>
    <row r="121" spans="1:10" ht="45.75" customHeight="1" x14ac:dyDescent="0.25">
      <c r="A121" s="31">
        <v>2021520010230</v>
      </c>
      <c r="B121" s="16" t="s">
        <v>318</v>
      </c>
      <c r="C121" s="32">
        <v>239036000</v>
      </c>
      <c r="D121" s="32">
        <v>239036175.88999999</v>
      </c>
      <c r="E121" s="32">
        <v>46400000</v>
      </c>
      <c r="F121" s="32">
        <v>31600000</v>
      </c>
      <c r="G121" s="32">
        <v>31600000</v>
      </c>
      <c r="H121" s="98">
        <v>13.2197</v>
      </c>
      <c r="I121" s="101"/>
      <c r="J121" s="92"/>
    </row>
    <row r="122" spans="1:10" ht="45.75" customHeight="1" x14ac:dyDescent="0.25">
      <c r="A122" s="31">
        <v>2022520010008</v>
      </c>
      <c r="B122" s="16" t="s">
        <v>319</v>
      </c>
      <c r="C122" s="32">
        <v>0</v>
      </c>
      <c r="D122" s="32">
        <v>159873626.88</v>
      </c>
      <c r="E122" s="32">
        <v>0</v>
      </c>
      <c r="F122" s="32">
        <v>0</v>
      </c>
      <c r="G122" s="32">
        <v>0</v>
      </c>
      <c r="H122" s="97">
        <v>0</v>
      </c>
      <c r="I122" s="101"/>
      <c r="J122" s="92"/>
    </row>
    <row r="123" spans="1:10" ht="55.5" customHeight="1" x14ac:dyDescent="0.25">
      <c r="A123" s="43">
        <v>2022520010009</v>
      </c>
      <c r="B123" s="16" t="s">
        <v>320</v>
      </c>
      <c r="C123" s="32">
        <v>0</v>
      </c>
      <c r="D123" s="32">
        <v>431438868.86000001</v>
      </c>
      <c r="E123" s="32">
        <v>0</v>
      </c>
      <c r="F123" s="32">
        <v>0</v>
      </c>
      <c r="G123" s="32">
        <v>0</v>
      </c>
      <c r="H123" s="97">
        <v>0</v>
      </c>
      <c r="I123" s="101"/>
      <c r="J123" s="92"/>
    </row>
    <row r="124" spans="1:10" ht="55.5" customHeight="1" x14ac:dyDescent="0.25">
      <c r="A124" s="43">
        <v>2022520010012</v>
      </c>
      <c r="B124" s="16" t="s">
        <v>321</v>
      </c>
      <c r="C124" s="32">
        <v>0</v>
      </c>
      <c r="D124" s="32">
        <v>237607330.46000001</v>
      </c>
      <c r="E124" s="32">
        <v>0</v>
      </c>
      <c r="F124" s="32">
        <v>0</v>
      </c>
      <c r="G124" s="32">
        <v>0</v>
      </c>
      <c r="H124" s="97">
        <v>0</v>
      </c>
      <c r="I124" s="101"/>
      <c r="J124" s="92"/>
    </row>
    <row r="125" spans="1:10" ht="55.5" customHeight="1" x14ac:dyDescent="0.25">
      <c r="A125" s="43">
        <v>2022520010013</v>
      </c>
      <c r="B125" s="16" t="s">
        <v>322</v>
      </c>
      <c r="C125" s="32">
        <v>0</v>
      </c>
      <c r="D125" s="32">
        <v>105208123.22</v>
      </c>
      <c r="E125" s="32">
        <v>0</v>
      </c>
      <c r="F125" s="32">
        <v>0</v>
      </c>
      <c r="G125" s="32">
        <v>0</v>
      </c>
      <c r="H125" s="97">
        <v>0</v>
      </c>
      <c r="I125" s="101"/>
      <c r="J125" s="92"/>
    </row>
    <row r="126" spans="1:10" ht="55.5" customHeight="1" x14ac:dyDescent="0.25">
      <c r="A126" s="43">
        <v>2022520010014</v>
      </c>
      <c r="B126" s="16" t="s">
        <v>323</v>
      </c>
      <c r="C126" s="32">
        <v>0</v>
      </c>
      <c r="D126" s="32">
        <v>102533272.95</v>
      </c>
      <c r="E126" s="32">
        <v>0</v>
      </c>
      <c r="F126" s="32">
        <v>0</v>
      </c>
      <c r="G126" s="32">
        <v>0</v>
      </c>
      <c r="H126" s="97">
        <v>0</v>
      </c>
      <c r="I126" s="101"/>
      <c r="J126" s="92"/>
    </row>
    <row r="127" spans="1:10" ht="30" customHeight="1" x14ac:dyDescent="0.25">
      <c r="A127" s="102" t="s">
        <v>125</v>
      </c>
      <c r="B127" s="103"/>
      <c r="C127" s="104"/>
      <c r="D127" s="84" t="s">
        <v>225</v>
      </c>
      <c r="E127" s="84" t="s">
        <v>226</v>
      </c>
      <c r="F127" s="84" t="s">
        <v>227</v>
      </c>
      <c r="G127" s="84" t="s">
        <v>228</v>
      </c>
      <c r="H127" s="86" t="s">
        <v>401</v>
      </c>
      <c r="I127" s="91"/>
      <c r="J127" s="93"/>
    </row>
    <row r="128" spans="1:10" ht="30" customHeight="1" x14ac:dyDescent="0.25">
      <c r="A128" s="42" t="s">
        <v>413</v>
      </c>
      <c r="B128" s="42" t="s">
        <v>11</v>
      </c>
      <c r="C128" s="41" t="s">
        <v>224</v>
      </c>
      <c r="D128" s="87">
        <f>+(D129+D131+D133+D136+D141+D154+D168+D190+D193)</f>
        <v>620682120589.04004</v>
      </c>
      <c r="E128" s="87">
        <f t="shared" ref="E128:H128" si="35">+(E129+E131+E133+E136+E141+E154+E168+E190+E193)</f>
        <v>397133889952.28003</v>
      </c>
      <c r="F128" s="87">
        <f t="shared" si="35"/>
        <v>373981990726.81</v>
      </c>
      <c r="G128" s="87">
        <f t="shared" si="35"/>
        <v>370281653863.13</v>
      </c>
      <c r="H128" s="88">
        <f>+(H129+H131+H133+H136+H141+H154+H168+H190+H193)/9</f>
        <v>38.294392676027684</v>
      </c>
      <c r="I128" s="91"/>
      <c r="J128" s="94"/>
    </row>
    <row r="129" spans="1:10" ht="24" customHeight="1" x14ac:dyDescent="0.25">
      <c r="A129" s="47" t="s">
        <v>126</v>
      </c>
      <c r="B129" s="47"/>
      <c r="C129" s="47"/>
      <c r="D129" s="44">
        <f>D130</f>
        <v>1300000000</v>
      </c>
      <c r="E129" s="44">
        <f t="shared" ref="E129:H129" si="36">E130</f>
        <v>550000000</v>
      </c>
      <c r="F129" s="44">
        <f t="shared" si="36"/>
        <v>237053639</v>
      </c>
      <c r="G129" s="44">
        <f t="shared" si="36"/>
        <v>182357819</v>
      </c>
      <c r="H129" s="89">
        <f t="shared" si="36"/>
        <v>18.2348</v>
      </c>
      <c r="I129" s="91"/>
      <c r="J129" s="93"/>
    </row>
    <row r="130" spans="1:10" ht="51" x14ac:dyDescent="0.25">
      <c r="A130" s="31">
        <v>2021520010221</v>
      </c>
      <c r="B130" s="16" t="s">
        <v>324</v>
      </c>
      <c r="C130" s="32">
        <v>500000000</v>
      </c>
      <c r="D130" s="32">
        <v>1300000000</v>
      </c>
      <c r="E130" s="32">
        <v>550000000</v>
      </c>
      <c r="F130" s="32">
        <v>237053639</v>
      </c>
      <c r="G130" s="32">
        <v>182357819</v>
      </c>
      <c r="H130" s="98">
        <v>18.2348</v>
      </c>
      <c r="I130" s="101"/>
      <c r="J130" s="92"/>
    </row>
    <row r="131" spans="1:10" ht="24" customHeight="1" x14ac:dyDescent="0.25">
      <c r="A131" s="47" t="s">
        <v>3</v>
      </c>
      <c r="B131" s="47"/>
      <c r="C131" s="47"/>
      <c r="D131" s="44">
        <f>D132</f>
        <v>8514732276</v>
      </c>
      <c r="E131" s="44">
        <f t="shared" ref="E131:H131" si="37">E132</f>
        <v>5673597206</v>
      </c>
      <c r="F131" s="44">
        <f t="shared" si="37"/>
        <v>5673597206</v>
      </c>
      <c r="G131" s="44">
        <f t="shared" si="37"/>
        <v>5182246547</v>
      </c>
      <c r="H131" s="44">
        <f t="shared" si="37"/>
        <v>66.6327</v>
      </c>
      <c r="I131" s="91"/>
      <c r="J131" s="93"/>
    </row>
    <row r="132" spans="1:10" ht="51" x14ac:dyDescent="0.25">
      <c r="A132" s="31">
        <v>2021520010124</v>
      </c>
      <c r="B132" s="16" t="s">
        <v>325</v>
      </c>
      <c r="C132" s="32">
        <v>5005032634</v>
      </c>
      <c r="D132" s="32">
        <v>8514732276</v>
      </c>
      <c r="E132" s="32">
        <v>5673597206</v>
      </c>
      <c r="F132" s="32">
        <v>5673597206</v>
      </c>
      <c r="G132" s="32">
        <v>5182246547</v>
      </c>
      <c r="H132" s="100">
        <v>66.6327</v>
      </c>
      <c r="I132" s="101"/>
      <c r="J132" s="92"/>
    </row>
    <row r="133" spans="1:10" ht="24" customHeight="1" x14ac:dyDescent="0.25">
      <c r="A133" s="47" t="s">
        <v>129</v>
      </c>
      <c r="B133" s="47"/>
      <c r="C133" s="47"/>
      <c r="D133" s="44">
        <f>SUM(D134:D135)</f>
        <v>3338720000</v>
      </c>
      <c r="E133" s="44">
        <f t="shared" ref="E133:G133" si="38">SUM(E134:E135)</f>
        <v>1772180884</v>
      </c>
      <c r="F133" s="44">
        <f t="shared" si="38"/>
        <v>454841720</v>
      </c>
      <c r="G133" s="44">
        <f t="shared" si="38"/>
        <v>454841720</v>
      </c>
      <c r="H133" s="45">
        <f t="shared" ref="H133" si="39">AVERAGE(H134:H135)</f>
        <v>11.6356</v>
      </c>
      <c r="I133" s="91"/>
      <c r="J133" s="93"/>
    </row>
    <row r="134" spans="1:10" ht="38.25" x14ac:dyDescent="0.25">
      <c r="A134" s="31">
        <v>2021520010090</v>
      </c>
      <c r="B134" s="16" t="s">
        <v>326</v>
      </c>
      <c r="C134" s="32">
        <v>3026720000</v>
      </c>
      <c r="D134" s="32">
        <v>3026720000</v>
      </c>
      <c r="E134" s="32">
        <v>1573091720</v>
      </c>
      <c r="F134" s="32">
        <v>426165160</v>
      </c>
      <c r="G134" s="32">
        <v>426165160</v>
      </c>
      <c r="H134" s="98">
        <v>14.08</v>
      </c>
      <c r="I134" s="101"/>
      <c r="J134" s="92"/>
    </row>
    <row r="135" spans="1:10" ht="38.25" x14ac:dyDescent="0.25">
      <c r="A135" s="31">
        <v>2021520010091</v>
      </c>
      <c r="B135" s="16" t="s">
        <v>327</v>
      </c>
      <c r="C135" s="32">
        <v>312000000</v>
      </c>
      <c r="D135" s="32">
        <v>312000000</v>
      </c>
      <c r="E135" s="32">
        <v>199089164</v>
      </c>
      <c r="F135" s="32">
        <v>28676560</v>
      </c>
      <c r="G135" s="32">
        <v>28676560</v>
      </c>
      <c r="H135" s="98">
        <v>9.1912000000000003</v>
      </c>
      <c r="I135" s="101"/>
      <c r="J135" s="92"/>
    </row>
    <row r="136" spans="1:10" ht="24" customHeight="1" x14ac:dyDescent="0.25">
      <c r="A136" s="47" t="s">
        <v>412</v>
      </c>
      <c r="B136" s="47"/>
      <c r="C136" s="47"/>
      <c r="D136" s="44">
        <f>SUM(D137:D140)</f>
        <v>2350951700</v>
      </c>
      <c r="E136" s="44">
        <f t="shared" ref="E136:G136" si="40">SUM(E137:E140)</f>
        <v>1950917524</v>
      </c>
      <c r="F136" s="44">
        <f t="shared" si="40"/>
        <v>1853680452</v>
      </c>
      <c r="G136" s="44">
        <f t="shared" si="40"/>
        <v>1380082052</v>
      </c>
      <c r="H136" s="45">
        <f>AVERAGE(H137:H140)</f>
        <v>80.090474999999998</v>
      </c>
      <c r="I136" s="91"/>
      <c r="J136" s="93"/>
    </row>
    <row r="137" spans="1:10" ht="51" x14ac:dyDescent="0.25">
      <c r="A137" s="31">
        <v>2020520010096</v>
      </c>
      <c r="B137" s="16" t="s">
        <v>328</v>
      </c>
      <c r="C137" s="32">
        <v>60000000</v>
      </c>
      <c r="D137" s="32">
        <v>60000000</v>
      </c>
      <c r="E137" s="32">
        <v>60000000</v>
      </c>
      <c r="F137" s="32">
        <v>60000000</v>
      </c>
      <c r="G137" s="32">
        <v>60000000</v>
      </c>
      <c r="H137" s="99">
        <v>100</v>
      </c>
      <c r="I137" s="101"/>
      <c r="J137" s="92"/>
    </row>
    <row r="138" spans="1:10" ht="25.5" x14ac:dyDescent="0.25">
      <c r="A138" s="31">
        <v>2020520010101</v>
      </c>
      <c r="B138" s="16" t="s">
        <v>329</v>
      </c>
      <c r="C138" s="32">
        <v>417043804</v>
      </c>
      <c r="D138" s="32">
        <v>884300000</v>
      </c>
      <c r="E138" s="32">
        <v>884300000</v>
      </c>
      <c r="F138" s="32">
        <v>884300000</v>
      </c>
      <c r="G138" s="32">
        <v>884300000</v>
      </c>
      <c r="H138" s="99">
        <v>100</v>
      </c>
      <c r="I138" s="101"/>
      <c r="J138" s="92"/>
    </row>
    <row r="139" spans="1:10" ht="51" x14ac:dyDescent="0.25">
      <c r="A139" s="31">
        <v>2021520010078</v>
      </c>
      <c r="B139" s="16" t="s">
        <v>330</v>
      </c>
      <c r="C139" s="32">
        <v>109251260</v>
      </c>
      <c r="D139" s="32">
        <v>109251260</v>
      </c>
      <c r="E139" s="32">
        <v>87917000</v>
      </c>
      <c r="F139" s="32">
        <v>59970000</v>
      </c>
      <c r="G139" s="32">
        <v>59970000</v>
      </c>
      <c r="H139" s="100">
        <v>54.891800000000003</v>
      </c>
      <c r="I139" s="101"/>
      <c r="J139" s="92"/>
    </row>
    <row r="140" spans="1:10" ht="38.25" x14ac:dyDescent="0.25">
      <c r="A140" s="31">
        <v>2021520010080</v>
      </c>
      <c r="B140" s="16" t="s">
        <v>331</v>
      </c>
      <c r="C140" s="32">
        <v>671556196</v>
      </c>
      <c r="D140" s="32">
        <v>1297400440</v>
      </c>
      <c r="E140" s="32">
        <v>918700524</v>
      </c>
      <c r="F140" s="32">
        <v>849410452</v>
      </c>
      <c r="G140" s="32">
        <v>375812052</v>
      </c>
      <c r="H140" s="100">
        <v>65.470100000000002</v>
      </c>
      <c r="I140" s="101"/>
      <c r="J140" s="92"/>
    </row>
    <row r="141" spans="1:10" ht="24" customHeight="1" x14ac:dyDescent="0.25">
      <c r="A141" s="48" t="s">
        <v>135</v>
      </c>
      <c r="B141" s="48"/>
      <c r="C141" s="48"/>
      <c r="D141" s="44">
        <f t="shared" ref="D141:G141" si="41">SUM(D142:D153)</f>
        <v>15053491844.290001</v>
      </c>
      <c r="E141" s="44">
        <f t="shared" si="41"/>
        <v>9061030694.4399986</v>
      </c>
      <c r="F141" s="44">
        <f t="shared" si="41"/>
        <v>4492646718.8600006</v>
      </c>
      <c r="G141" s="44">
        <f t="shared" si="41"/>
        <v>4252797168.8600001</v>
      </c>
      <c r="H141" s="45">
        <f>AVERAGE(H142:H153)</f>
        <v>35.886083333333325</v>
      </c>
      <c r="I141" s="91"/>
      <c r="J141" s="95"/>
    </row>
    <row r="142" spans="1:10" ht="48" customHeight="1" x14ac:dyDescent="0.25">
      <c r="A142" s="31">
        <v>2021520010073</v>
      </c>
      <c r="B142" s="16" t="s">
        <v>332</v>
      </c>
      <c r="C142" s="32">
        <v>200000000</v>
      </c>
      <c r="D142" s="32">
        <v>6274851896</v>
      </c>
      <c r="E142" s="32">
        <v>5158996556</v>
      </c>
      <c r="F142" s="32">
        <v>2758672332</v>
      </c>
      <c r="G142" s="32">
        <v>2758672332</v>
      </c>
      <c r="H142" s="98">
        <v>43.963900000000002</v>
      </c>
      <c r="I142" s="101"/>
      <c r="J142" s="92"/>
    </row>
    <row r="143" spans="1:10" ht="48" customHeight="1" x14ac:dyDescent="0.25">
      <c r="A143" s="31">
        <v>2021520010075</v>
      </c>
      <c r="B143" s="16" t="s">
        <v>333</v>
      </c>
      <c r="C143" s="32">
        <v>360600000</v>
      </c>
      <c r="D143" s="32">
        <v>360600000</v>
      </c>
      <c r="E143" s="32">
        <v>293400000</v>
      </c>
      <c r="F143" s="32">
        <v>189600000</v>
      </c>
      <c r="G143" s="32">
        <v>189600000</v>
      </c>
      <c r="H143" s="100">
        <v>52.579000000000001</v>
      </c>
      <c r="I143" s="101"/>
      <c r="J143" s="92"/>
    </row>
    <row r="144" spans="1:10" ht="48" customHeight="1" x14ac:dyDescent="0.25">
      <c r="A144" s="31">
        <v>2021520010076</v>
      </c>
      <c r="B144" s="16" t="s">
        <v>334</v>
      </c>
      <c r="C144" s="32">
        <v>200000000</v>
      </c>
      <c r="D144" s="32">
        <v>700000000</v>
      </c>
      <c r="E144" s="32">
        <v>680000000</v>
      </c>
      <c r="F144" s="32">
        <v>66800000</v>
      </c>
      <c r="G144" s="32">
        <v>66800000</v>
      </c>
      <c r="H144" s="98">
        <v>9.5427999999999997</v>
      </c>
      <c r="I144" s="101"/>
      <c r="J144" s="92"/>
    </row>
    <row r="145" spans="1:10" ht="48" customHeight="1" x14ac:dyDescent="0.25">
      <c r="A145" s="31">
        <v>2021520010077</v>
      </c>
      <c r="B145" s="16" t="s">
        <v>335</v>
      </c>
      <c r="C145" s="32">
        <v>200000000</v>
      </c>
      <c r="D145" s="32">
        <v>500000000</v>
      </c>
      <c r="E145" s="32">
        <v>479650000</v>
      </c>
      <c r="F145" s="32">
        <v>302350000</v>
      </c>
      <c r="G145" s="32">
        <v>302350000</v>
      </c>
      <c r="H145" s="100">
        <v>60.47</v>
      </c>
      <c r="I145" s="101"/>
      <c r="J145" s="92"/>
    </row>
    <row r="146" spans="1:10" ht="48" customHeight="1" x14ac:dyDescent="0.25">
      <c r="A146" s="31">
        <v>2021520010082</v>
      </c>
      <c r="B146" s="16" t="s">
        <v>336</v>
      </c>
      <c r="C146" s="32">
        <v>44000000</v>
      </c>
      <c r="D146" s="32">
        <v>311400000</v>
      </c>
      <c r="E146" s="32">
        <v>258800000</v>
      </c>
      <c r="F146" s="32">
        <v>178426700</v>
      </c>
      <c r="G146" s="32">
        <v>0</v>
      </c>
      <c r="H146" s="100">
        <v>57.298200000000001</v>
      </c>
      <c r="I146" s="101"/>
      <c r="J146" s="92"/>
    </row>
    <row r="147" spans="1:10" ht="48" customHeight="1" x14ac:dyDescent="0.25">
      <c r="A147" s="31">
        <v>2021520010083</v>
      </c>
      <c r="B147" s="16" t="s">
        <v>337</v>
      </c>
      <c r="C147" s="32">
        <v>187400000</v>
      </c>
      <c r="D147" s="32">
        <v>1187400000</v>
      </c>
      <c r="E147" s="32">
        <v>1028996901</v>
      </c>
      <c r="F147" s="32">
        <v>523490002</v>
      </c>
      <c r="G147" s="32">
        <v>523490002</v>
      </c>
      <c r="H147" s="98">
        <v>44.087000000000003</v>
      </c>
      <c r="I147" s="101"/>
      <c r="J147" s="92"/>
    </row>
    <row r="148" spans="1:10" ht="48" customHeight="1" x14ac:dyDescent="0.25">
      <c r="A148" s="31">
        <v>2021520010085</v>
      </c>
      <c r="B148" s="16" t="s">
        <v>338</v>
      </c>
      <c r="C148" s="32">
        <v>0</v>
      </c>
      <c r="D148" s="32">
        <v>255500000</v>
      </c>
      <c r="E148" s="32">
        <v>221405000</v>
      </c>
      <c r="F148" s="32">
        <v>80330240</v>
      </c>
      <c r="G148" s="32">
        <v>80330240</v>
      </c>
      <c r="H148" s="98">
        <v>31.4404</v>
      </c>
      <c r="I148" s="101"/>
      <c r="J148" s="92"/>
    </row>
    <row r="149" spans="1:10" ht="48" customHeight="1" x14ac:dyDescent="0.25">
      <c r="A149" s="31">
        <v>2021520010087</v>
      </c>
      <c r="B149" s="16" t="s">
        <v>339</v>
      </c>
      <c r="C149" s="32">
        <v>237100000</v>
      </c>
      <c r="D149" s="32">
        <v>237100000</v>
      </c>
      <c r="E149" s="32">
        <v>174690000</v>
      </c>
      <c r="F149" s="32">
        <v>67500000</v>
      </c>
      <c r="G149" s="32">
        <v>67500000</v>
      </c>
      <c r="H149" s="98">
        <v>28.469000000000001</v>
      </c>
      <c r="I149" s="101"/>
      <c r="J149" s="92"/>
    </row>
    <row r="150" spans="1:10" ht="48" customHeight="1" x14ac:dyDescent="0.25">
      <c r="A150" s="31">
        <v>2021520010089</v>
      </c>
      <c r="B150" s="16" t="s">
        <v>340</v>
      </c>
      <c r="C150" s="32">
        <v>4199857100</v>
      </c>
      <c r="D150" s="32">
        <v>4199857100</v>
      </c>
      <c r="E150" s="32">
        <v>52900000</v>
      </c>
      <c r="F150" s="32">
        <v>36800000</v>
      </c>
      <c r="G150" s="32">
        <v>36800000</v>
      </c>
      <c r="H150" s="97">
        <v>0.87619999999999998</v>
      </c>
      <c r="I150" s="101"/>
      <c r="J150" s="92"/>
    </row>
    <row r="151" spans="1:10" ht="48" customHeight="1" x14ac:dyDescent="0.25">
      <c r="A151" s="31">
        <v>2021520010092</v>
      </c>
      <c r="B151" s="16" t="s">
        <v>341</v>
      </c>
      <c r="C151" s="32">
        <v>153000000</v>
      </c>
      <c r="D151" s="32">
        <v>369782848.29000002</v>
      </c>
      <c r="E151" s="32">
        <v>134867237.44</v>
      </c>
      <c r="F151" s="32">
        <v>35922161.859999999</v>
      </c>
      <c r="G151" s="32">
        <v>35922161.859999999</v>
      </c>
      <c r="H151" s="98">
        <v>9.7142999999999997</v>
      </c>
      <c r="I151" s="101"/>
      <c r="J151" s="92"/>
    </row>
    <row r="152" spans="1:10" ht="48" customHeight="1" x14ac:dyDescent="0.25">
      <c r="A152" s="31">
        <v>2021520010123</v>
      </c>
      <c r="B152" s="16" t="s">
        <v>342</v>
      </c>
      <c r="C152" s="32">
        <v>200000000</v>
      </c>
      <c r="D152" s="32">
        <v>550000000</v>
      </c>
      <c r="E152" s="32">
        <v>480825000</v>
      </c>
      <c r="F152" s="32">
        <v>191332433</v>
      </c>
      <c r="G152" s="32">
        <v>191332433</v>
      </c>
      <c r="H152" s="98">
        <v>34.787700000000001</v>
      </c>
      <c r="I152" s="101"/>
      <c r="J152" s="92"/>
    </row>
    <row r="153" spans="1:10" ht="48" customHeight="1" x14ac:dyDescent="0.25">
      <c r="A153" s="31">
        <v>2021520010241</v>
      </c>
      <c r="B153" s="16" t="s">
        <v>343</v>
      </c>
      <c r="C153" s="32">
        <v>7000000</v>
      </c>
      <c r="D153" s="32">
        <v>107000000</v>
      </c>
      <c r="E153" s="32">
        <v>96500000</v>
      </c>
      <c r="F153" s="32">
        <v>61422850</v>
      </c>
      <c r="G153" s="32">
        <v>0</v>
      </c>
      <c r="H153" s="100">
        <v>57.404499999999999</v>
      </c>
      <c r="I153" s="101"/>
      <c r="J153" s="92"/>
    </row>
    <row r="154" spans="1:10" ht="24" customHeight="1" x14ac:dyDescent="0.25">
      <c r="A154" s="47" t="s">
        <v>148</v>
      </c>
      <c r="B154" s="47"/>
      <c r="C154" s="47"/>
      <c r="D154" s="44">
        <f>SUM(D155:D167)</f>
        <v>10926770901</v>
      </c>
      <c r="E154" s="44">
        <f t="shared" ref="E154:G154" si="42">SUM(E155:E167)</f>
        <v>4231348883</v>
      </c>
      <c r="F154" s="44">
        <f t="shared" si="42"/>
        <v>2881943845</v>
      </c>
      <c r="G154" s="44">
        <f t="shared" si="42"/>
        <v>2811343845</v>
      </c>
      <c r="H154" s="46">
        <f>AVERAGE(H155:H167)</f>
        <v>14.182353846153847</v>
      </c>
      <c r="I154" s="91"/>
      <c r="J154" s="95"/>
    </row>
    <row r="155" spans="1:10" ht="55.5" customHeight="1" x14ac:dyDescent="0.25">
      <c r="A155" s="31">
        <v>2020520010095</v>
      </c>
      <c r="B155" s="16" t="s">
        <v>344</v>
      </c>
      <c r="C155" s="32">
        <v>615940007</v>
      </c>
      <c r="D155" s="32">
        <v>2799999937</v>
      </c>
      <c r="E155" s="32">
        <v>0</v>
      </c>
      <c r="F155" s="32">
        <v>0</v>
      </c>
      <c r="G155" s="32">
        <v>0</v>
      </c>
      <c r="H155" s="97">
        <v>0</v>
      </c>
      <c r="I155" s="101"/>
      <c r="J155" s="92"/>
    </row>
    <row r="156" spans="1:10" ht="48.75" customHeight="1" x14ac:dyDescent="0.25">
      <c r="A156" s="31">
        <v>2021520010081</v>
      </c>
      <c r="B156" s="16" t="s">
        <v>345</v>
      </c>
      <c r="C156" s="32">
        <v>346054300</v>
      </c>
      <c r="D156" s="32">
        <v>508222298</v>
      </c>
      <c r="E156" s="32">
        <v>286000000</v>
      </c>
      <c r="F156" s="32">
        <v>55000000</v>
      </c>
      <c r="G156" s="32">
        <v>0</v>
      </c>
      <c r="H156" s="98">
        <v>10.821999999999999</v>
      </c>
      <c r="I156" s="101"/>
      <c r="J156" s="92"/>
    </row>
    <row r="157" spans="1:10" ht="55.5" customHeight="1" x14ac:dyDescent="0.25">
      <c r="A157" s="31">
        <v>2021520010122</v>
      </c>
      <c r="B157" s="16" t="s">
        <v>346</v>
      </c>
      <c r="C157" s="32">
        <v>448000000</v>
      </c>
      <c r="D157" s="32">
        <v>6409842034</v>
      </c>
      <c r="E157" s="32">
        <v>3373357883</v>
      </c>
      <c r="F157" s="32">
        <v>2516093845</v>
      </c>
      <c r="G157" s="32">
        <v>2500493845</v>
      </c>
      <c r="H157" s="98">
        <v>39.253599999999999</v>
      </c>
      <c r="I157" s="101"/>
      <c r="J157" s="92"/>
    </row>
    <row r="158" spans="1:10" ht="55.5" customHeight="1" x14ac:dyDescent="0.25">
      <c r="A158" s="31">
        <v>2021520010161</v>
      </c>
      <c r="B158" s="16" t="s">
        <v>347</v>
      </c>
      <c r="C158" s="32">
        <v>54000000</v>
      </c>
      <c r="D158" s="32">
        <v>54000000</v>
      </c>
      <c r="E158" s="32">
        <v>7200000</v>
      </c>
      <c r="F158" s="32">
        <v>0</v>
      </c>
      <c r="G158" s="32">
        <v>0</v>
      </c>
      <c r="H158" s="97">
        <v>0</v>
      </c>
      <c r="I158" s="101"/>
      <c r="J158" s="92"/>
    </row>
    <row r="159" spans="1:10" ht="55.5" customHeight="1" x14ac:dyDescent="0.25">
      <c r="A159" s="31">
        <v>2021520010165</v>
      </c>
      <c r="B159" s="16" t="s">
        <v>348</v>
      </c>
      <c r="C159" s="32">
        <v>14000000</v>
      </c>
      <c r="D159" s="32">
        <v>175200000</v>
      </c>
      <c r="E159" s="32">
        <v>73200000</v>
      </c>
      <c r="F159" s="32">
        <v>45600000</v>
      </c>
      <c r="G159" s="32">
        <v>45600000</v>
      </c>
      <c r="H159" s="98">
        <v>26.0273</v>
      </c>
      <c r="I159" s="101"/>
      <c r="J159" s="92"/>
    </row>
    <row r="160" spans="1:10" ht="55.5" customHeight="1" x14ac:dyDescent="0.25">
      <c r="A160" s="31">
        <v>2021520010166</v>
      </c>
      <c r="B160" s="16" t="s">
        <v>349</v>
      </c>
      <c r="C160" s="32">
        <v>53000000</v>
      </c>
      <c r="D160" s="32">
        <v>53000000</v>
      </c>
      <c r="E160" s="32">
        <v>1170000</v>
      </c>
      <c r="F160" s="32">
        <v>0</v>
      </c>
      <c r="G160" s="32">
        <v>0</v>
      </c>
      <c r="H160" s="97">
        <v>0</v>
      </c>
      <c r="I160" s="101"/>
      <c r="J160" s="92"/>
    </row>
    <row r="161" spans="1:10" ht="55.5" customHeight="1" x14ac:dyDescent="0.25">
      <c r="A161" s="31">
        <v>2021520010169</v>
      </c>
      <c r="B161" s="16" t="s">
        <v>350</v>
      </c>
      <c r="C161" s="32">
        <v>186000000</v>
      </c>
      <c r="D161" s="32">
        <v>235800000</v>
      </c>
      <c r="E161" s="32">
        <v>200808000</v>
      </c>
      <c r="F161" s="32">
        <v>110400000</v>
      </c>
      <c r="G161" s="32">
        <v>110400000</v>
      </c>
      <c r="H161" s="100">
        <v>46.819299999999998</v>
      </c>
      <c r="I161" s="101"/>
      <c r="J161" s="92"/>
    </row>
    <row r="162" spans="1:10" ht="55.5" customHeight="1" x14ac:dyDescent="0.25">
      <c r="A162" s="31">
        <v>2021520010172</v>
      </c>
      <c r="B162" s="16" t="s">
        <v>351</v>
      </c>
      <c r="C162" s="32">
        <v>68000000</v>
      </c>
      <c r="D162" s="32">
        <v>68000000</v>
      </c>
      <c r="E162" s="32">
        <v>19760000</v>
      </c>
      <c r="F162" s="32">
        <v>0</v>
      </c>
      <c r="G162" s="32">
        <v>0</v>
      </c>
      <c r="H162" s="97">
        <v>0</v>
      </c>
      <c r="I162" s="101"/>
      <c r="J162" s="92"/>
    </row>
    <row r="163" spans="1:10" ht="55.5" customHeight="1" x14ac:dyDescent="0.25">
      <c r="A163" s="31">
        <v>2021520010175</v>
      </c>
      <c r="B163" s="16" t="s">
        <v>352</v>
      </c>
      <c r="C163" s="32">
        <v>52000000</v>
      </c>
      <c r="D163" s="32">
        <v>52000000</v>
      </c>
      <c r="E163" s="32">
        <v>13903000</v>
      </c>
      <c r="F163" s="32">
        <v>0</v>
      </c>
      <c r="G163" s="32">
        <v>0</v>
      </c>
      <c r="H163" s="97">
        <v>0</v>
      </c>
      <c r="I163" s="101"/>
      <c r="J163" s="92"/>
    </row>
    <row r="164" spans="1:10" ht="55.5" customHeight="1" x14ac:dyDescent="0.25">
      <c r="A164" s="31">
        <v>2021520010176</v>
      </c>
      <c r="B164" s="16" t="s">
        <v>353</v>
      </c>
      <c r="C164" s="32">
        <v>62000000</v>
      </c>
      <c r="D164" s="32">
        <v>62000000</v>
      </c>
      <c r="E164" s="32">
        <v>30000000</v>
      </c>
      <c r="F164" s="32">
        <v>0</v>
      </c>
      <c r="G164" s="32">
        <v>0</v>
      </c>
      <c r="H164" s="97">
        <v>0</v>
      </c>
      <c r="I164" s="101"/>
      <c r="J164" s="92"/>
    </row>
    <row r="165" spans="1:10" ht="55.5" customHeight="1" x14ac:dyDescent="0.25">
      <c r="A165" s="31">
        <v>2021520010229</v>
      </c>
      <c r="B165" s="16" t="s">
        <v>354</v>
      </c>
      <c r="C165" s="32">
        <v>252000000</v>
      </c>
      <c r="D165" s="32">
        <v>252000000</v>
      </c>
      <c r="E165" s="32">
        <v>225950000</v>
      </c>
      <c r="F165" s="32">
        <v>154850000</v>
      </c>
      <c r="G165" s="32">
        <v>154850000</v>
      </c>
      <c r="H165" s="100">
        <v>61.448399999999999</v>
      </c>
      <c r="I165" s="101"/>
      <c r="J165" s="92"/>
    </row>
    <row r="166" spans="1:10" ht="55.5" customHeight="1" x14ac:dyDescent="0.25">
      <c r="A166" s="43">
        <v>2022520010015</v>
      </c>
      <c r="B166" s="16" t="s">
        <v>355</v>
      </c>
      <c r="C166" s="32">
        <v>0</v>
      </c>
      <c r="D166" s="32">
        <v>170000000</v>
      </c>
      <c r="E166" s="32">
        <v>0</v>
      </c>
      <c r="F166" s="32">
        <v>0</v>
      </c>
      <c r="G166" s="32">
        <v>0</v>
      </c>
      <c r="H166" s="97">
        <v>0</v>
      </c>
      <c r="I166" s="101"/>
      <c r="J166" s="92"/>
    </row>
    <row r="167" spans="1:10" ht="55.5" customHeight="1" x14ac:dyDescent="0.25">
      <c r="A167" s="43">
        <v>2022520010016</v>
      </c>
      <c r="B167" s="16" t="s">
        <v>356</v>
      </c>
      <c r="C167" s="32">
        <v>0</v>
      </c>
      <c r="D167" s="32">
        <v>86706632</v>
      </c>
      <c r="E167" s="32">
        <v>0</v>
      </c>
      <c r="F167" s="32">
        <v>0</v>
      </c>
      <c r="G167" s="32">
        <v>0</v>
      </c>
      <c r="H167" s="97">
        <v>0</v>
      </c>
      <c r="I167" s="101"/>
      <c r="J167" s="92"/>
    </row>
    <row r="168" spans="1:10" ht="24" customHeight="1" x14ac:dyDescent="0.25">
      <c r="A168" s="48" t="s">
        <v>162</v>
      </c>
      <c r="B168" s="48"/>
      <c r="C168" s="48"/>
      <c r="D168" s="44">
        <f>SUM(D169:D189)</f>
        <v>279585140161.14001</v>
      </c>
      <c r="E168" s="44">
        <f t="shared" ref="E168:G168" si="43">SUM(E169:E189)</f>
        <v>171763124862.57999</v>
      </c>
      <c r="F168" s="44">
        <f t="shared" si="43"/>
        <v>159738824095.68997</v>
      </c>
      <c r="G168" s="44">
        <f t="shared" si="43"/>
        <v>157387681661.00998</v>
      </c>
      <c r="H168" s="45">
        <f>AVERAGE(H169:H189)</f>
        <v>53.547095238095253</v>
      </c>
      <c r="I168" s="91"/>
      <c r="J168" s="95"/>
    </row>
    <row r="169" spans="1:10" ht="63.75" x14ac:dyDescent="0.25">
      <c r="A169" s="31">
        <v>2021520010084</v>
      </c>
      <c r="B169" s="16" t="s">
        <v>357</v>
      </c>
      <c r="C169" s="32">
        <v>86800000</v>
      </c>
      <c r="D169" s="32">
        <v>86800000</v>
      </c>
      <c r="E169" s="32">
        <v>79350000</v>
      </c>
      <c r="F169" s="32">
        <v>55200000</v>
      </c>
      <c r="G169" s="32">
        <v>55200000</v>
      </c>
      <c r="H169" s="100">
        <v>63.5944</v>
      </c>
      <c r="I169" s="101"/>
      <c r="J169" s="92"/>
    </row>
    <row r="170" spans="1:10" ht="52.5" customHeight="1" x14ac:dyDescent="0.25">
      <c r="A170" s="31">
        <v>2021520010095</v>
      </c>
      <c r="B170" s="16" t="s">
        <v>358</v>
      </c>
      <c r="C170" s="32">
        <v>150000000</v>
      </c>
      <c r="D170" s="32">
        <v>150000000</v>
      </c>
      <c r="E170" s="32">
        <v>150000000</v>
      </c>
      <c r="F170" s="32">
        <v>150000000</v>
      </c>
      <c r="G170" s="32">
        <v>150000000</v>
      </c>
      <c r="H170" s="99">
        <v>100</v>
      </c>
      <c r="I170" s="101"/>
      <c r="J170" s="92"/>
    </row>
    <row r="171" spans="1:10" ht="58.5" customHeight="1" x14ac:dyDescent="0.25">
      <c r="A171" s="31">
        <v>2021520010113</v>
      </c>
      <c r="B171" s="16" t="s">
        <v>359</v>
      </c>
      <c r="C171" s="32">
        <v>6660462355</v>
      </c>
      <c r="D171" s="32">
        <v>6660462355</v>
      </c>
      <c r="E171" s="32">
        <v>6660462355</v>
      </c>
      <c r="F171" s="32">
        <v>3222535420.9699998</v>
      </c>
      <c r="G171" s="32">
        <v>3222535420.9699998</v>
      </c>
      <c r="H171" s="100">
        <v>48.383000000000003</v>
      </c>
      <c r="I171" s="101"/>
      <c r="J171" s="92"/>
    </row>
    <row r="172" spans="1:10" ht="57" customHeight="1" x14ac:dyDescent="0.25">
      <c r="A172" s="31">
        <v>2021520010130</v>
      </c>
      <c r="B172" s="16" t="s">
        <v>360</v>
      </c>
      <c r="C172" s="32">
        <v>40000000</v>
      </c>
      <c r="D172" s="32">
        <v>40000000</v>
      </c>
      <c r="E172" s="32">
        <v>40000000</v>
      </c>
      <c r="F172" s="32">
        <v>40000000</v>
      </c>
      <c r="G172" s="32">
        <v>40000000</v>
      </c>
      <c r="H172" s="99">
        <v>100</v>
      </c>
      <c r="I172" s="101"/>
      <c r="J172" s="92"/>
    </row>
    <row r="173" spans="1:10" ht="46.5" customHeight="1" x14ac:dyDescent="0.25">
      <c r="A173" s="31">
        <v>2021520010131</v>
      </c>
      <c r="B173" s="16" t="s">
        <v>361</v>
      </c>
      <c r="C173" s="32">
        <v>800000000</v>
      </c>
      <c r="D173" s="32">
        <v>1216344586.46</v>
      </c>
      <c r="E173" s="32">
        <v>1216344586.46</v>
      </c>
      <c r="F173" s="32">
        <v>1213044586.46</v>
      </c>
      <c r="G173" s="32">
        <v>747144586.46000004</v>
      </c>
      <c r="H173" s="99">
        <v>99.7286</v>
      </c>
      <c r="I173" s="101"/>
      <c r="J173" s="92"/>
    </row>
    <row r="174" spans="1:10" ht="50.25" customHeight="1" x14ac:dyDescent="0.25">
      <c r="A174" s="31">
        <v>2021520010137</v>
      </c>
      <c r="B174" s="16" t="s">
        <v>362</v>
      </c>
      <c r="C174" s="32">
        <v>587857643</v>
      </c>
      <c r="D174" s="32">
        <v>587857643</v>
      </c>
      <c r="E174" s="32">
        <v>525857643</v>
      </c>
      <c r="F174" s="32">
        <v>262928821.5</v>
      </c>
      <c r="G174" s="32">
        <v>262928821.5</v>
      </c>
      <c r="H174" s="98">
        <v>44.726599999999998</v>
      </c>
      <c r="I174" s="101"/>
      <c r="J174" s="92"/>
    </row>
    <row r="175" spans="1:10" ht="62.25" customHeight="1" x14ac:dyDescent="0.25">
      <c r="A175" s="31">
        <v>2021520010138</v>
      </c>
      <c r="B175" s="16" t="s">
        <v>363</v>
      </c>
      <c r="C175" s="32">
        <v>117169000</v>
      </c>
      <c r="D175" s="32">
        <v>107249312</v>
      </c>
      <c r="E175" s="32">
        <v>107249312</v>
      </c>
      <c r="F175" s="32">
        <v>107249312</v>
      </c>
      <c r="G175" s="32">
        <v>107249312</v>
      </c>
      <c r="H175" s="99">
        <v>100</v>
      </c>
      <c r="I175" s="101"/>
      <c r="J175" s="92"/>
    </row>
    <row r="176" spans="1:10" ht="49.5" customHeight="1" x14ac:dyDescent="0.25">
      <c r="A176" s="31">
        <v>2021520010156</v>
      </c>
      <c r="B176" s="16" t="s">
        <v>364</v>
      </c>
      <c r="C176" s="32">
        <v>400000000</v>
      </c>
      <c r="D176" s="32">
        <v>1600000000</v>
      </c>
      <c r="E176" s="32">
        <v>1600000000</v>
      </c>
      <c r="F176" s="32">
        <v>1600000000</v>
      </c>
      <c r="G176" s="32">
        <v>1600000000</v>
      </c>
      <c r="H176" s="99">
        <v>100</v>
      </c>
      <c r="I176" s="101"/>
      <c r="J176" s="92"/>
    </row>
    <row r="177" spans="1:10" ht="50.25" customHeight="1" x14ac:dyDescent="0.25">
      <c r="A177" s="31">
        <v>2021520010158</v>
      </c>
      <c r="B177" s="16" t="s">
        <v>365</v>
      </c>
      <c r="C177" s="32">
        <v>1005500000</v>
      </c>
      <c r="D177" s="32">
        <v>1750000000</v>
      </c>
      <c r="E177" s="32">
        <v>892116448.89999998</v>
      </c>
      <c r="F177" s="32">
        <v>885216448.20000005</v>
      </c>
      <c r="G177" s="32">
        <v>794340640.20000005</v>
      </c>
      <c r="H177" s="100">
        <v>50.5837</v>
      </c>
      <c r="I177" s="101"/>
      <c r="J177" s="92"/>
    </row>
    <row r="178" spans="1:10" ht="57.75" customHeight="1" x14ac:dyDescent="0.25">
      <c r="A178" s="31">
        <v>2021520010167</v>
      </c>
      <c r="B178" s="16" t="s">
        <v>366</v>
      </c>
      <c r="C178" s="32">
        <v>160000000</v>
      </c>
      <c r="D178" s="32">
        <v>160000000</v>
      </c>
      <c r="E178" s="32">
        <v>102000000</v>
      </c>
      <c r="F178" s="32">
        <v>66600000</v>
      </c>
      <c r="G178" s="32">
        <v>66600000</v>
      </c>
      <c r="H178" s="98">
        <v>41.625</v>
      </c>
      <c r="I178" s="101"/>
      <c r="J178" s="92"/>
    </row>
    <row r="179" spans="1:10" ht="51" x14ac:dyDescent="0.25">
      <c r="A179" s="31">
        <v>2021520010178</v>
      </c>
      <c r="B179" s="16" t="s">
        <v>367</v>
      </c>
      <c r="C179" s="32">
        <v>2850000000</v>
      </c>
      <c r="D179" s="32">
        <v>2150000000</v>
      </c>
      <c r="E179" s="32">
        <v>1161500704.24</v>
      </c>
      <c r="F179" s="32">
        <v>575820896.11000001</v>
      </c>
      <c r="G179" s="32">
        <v>575820896.11000001</v>
      </c>
      <c r="H179" s="98">
        <v>26.782299999999999</v>
      </c>
      <c r="I179" s="101"/>
      <c r="J179" s="92"/>
    </row>
    <row r="180" spans="1:10" ht="52.5" customHeight="1" x14ac:dyDescent="0.25">
      <c r="A180" s="31">
        <v>2021520010181</v>
      </c>
      <c r="B180" s="16" t="s">
        <v>368</v>
      </c>
      <c r="C180" s="32">
        <v>1031747597</v>
      </c>
      <c r="D180" s="32">
        <v>1031747597</v>
      </c>
      <c r="E180" s="32">
        <v>710925111</v>
      </c>
      <c r="F180" s="32">
        <v>447023606</v>
      </c>
      <c r="G180" s="32">
        <v>447023606</v>
      </c>
      <c r="H180" s="98">
        <v>43.326799999999999</v>
      </c>
      <c r="I180" s="101"/>
      <c r="J180" s="92"/>
    </row>
    <row r="181" spans="1:10" ht="59.25" customHeight="1" x14ac:dyDescent="0.25">
      <c r="A181" s="31">
        <v>2021520010182</v>
      </c>
      <c r="B181" s="16" t="s">
        <v>369</v>
      </c>
      <c r="C181" s="32">
        <v>100000000</v>
      </c>
      <c r="D181" s="32">
        <v>200000000</v>
      </c>
      <c r="E181" s="32">
        <v>0</v>
      </c>
      <c r="F181" s="32">
        <v>0</v>
      </c>
      <c r="G181" s="32">
        <v>0</v>
      </c>
      <c r="H181" s="97">
        <v>0</v>
      </c>
      <c r="I181" s="101"/>
      <c r="J181" s="92"/>
    </row>
    <row r="182" spans="1:10" ht="46.5" customHeight="1" x14ac:dyDescent="0.25">
      <c r="A182" s="31">
        <v>2021520010183</v>
      </c>
      <c r="B182" s="16" t="s">
        <v>370</v>
      </c>
      <c r="C182" s="32">
        <v>977658157</v>
      </c>
      <c r="D182" s="32">
        <v>10552961523</v>
      </c>
      <c r="E182" s="32">
        <v>9579770739</v>
      </c>
      <c r="F182" s="32">
        <v>4283155195</v>
      </c>
      <c r="G182" s="32">
        <v>4283155195</v>
      </c>
      <c r="H182" s="98">
        <v>40.587200000000003</v>
      </c>
      <c r="I182" s="101"/>
      <c r="J182" s="92"/>
    </row>
    <row r="183" spans="1:10" ht="63.75" x14ac:dyDescent="0.25">
      <c r="A183" s="31">
        <v>2021520010184</v>
      </c>
      <c r="B183" s="16" t="s">
        <v>371</v>
      </c>
      <c r="C183" s="32">
        <v>1472445000</v>
      </c>
      <c r="D183" s="32">
        <v>1472445000</v>
      </c>
      <c r="E183" s="32">
        <v>1324147890</v>
      </c>
      <c r="F183" s="32">
        <v>617935682</v>
      </c>
      <c r="G183" s="32">
        <v>617935682</v>
      </c>
      <c r="H183" s="98">
        <v>41.9666</v>
      </c>
      <c r="I183" s="101"/>
      <c r="J183" s="92"/>
    </row>
    <row r="184" spans="1:10" ht="45" customHeight="1" x14ac:dyDescent="0.25">
      <c r="A184" s="31">
        <v>2021520010185</v>
      </c>
      <c r="B184" s="16" t="s">
        <v>372</v>
      </c>
      <c r="C184" s="32">
        <v>300000000</v>
      </c>
      <c r="D184" s="32">
        <v>249651808223</v>
      </c>
      <c r="E184" s="32">
        <v>147296478837.29999</v>
      </c>
      <c r="F184" s="32">
        <v>145932142891.76999</v>
      </c>
      <c r="G184" s="32">
        <v>144137776265.09</v>
      </c>
      <c r="H184" s="100">
        <v>58.4542</v>
      </c>
      <c r="I184" s="101"/>
      <c r="J184" s="92"/>
    </row>
    <row r="185" spans="1:10" ht="63.75" x14ac:dyDescent="0.25">
      <c r="A185" s="31">
        <v>2021520010197</v>
      </c>
      <c r="B185" s="16" t="s">
        <v>373</v>
      </c>
      <c r="C185" s="32">
        <v>200000000</v>
      </c>
      <c r="D185" s="32">
        <v>200000000</v>
      </c>
      <c r="E185" s="32">
        <v>0</v>
      </c>
      <c r="F185" s="32">
        <v>0</v>
      </c>
      <c r="G185" s="32">
        <v>0</v>
      </c>
      <c r="H185" s="97">
        <v>0</v>
      </c>
      <c r="I185" s="101"/>
      <c r="J185" s="92"/>
    </row>
    <row r="186" spans="1:10" ht="51" x14ac:dyDescent="0.25">
      <c r="A186" s="31">
        <v>2021520010198</v>
      </c>
      <c r="B186" s="16" t="s">
        <v>374</v>
      </c>
      <c r="C186" s="32">
        <v>535460000</v>
      </c>
      <c r="D186" s="32">
        <v>995592686</v>
      </c>
      <c r="E186" s="32">
        <v>0</v>
      </c>
      <c r="F186" s="32">
        <v>0</v>
      </c>
      <c r="G186" s="32">
        <v>0</v>
      </c>
      <c r="H186" s="97">
        <v>0</v>
      </c>
      <c r="I186" s="101"/>
      <c r="J186" s="92"/>
    </row>
    <row r="187" spans="1:10" ht="49.5" customHeight="1" x14ac:dyDescent="0.25">
      <c r="A187" s="31">
        <v>2021520010209</v>
      </c>
      <c r="B187" s="16" t="s">
        <v>375</v>
      </c>
      <c r="C187" s="32">
        <v>118800000</v>
      </c>
      <c r="D187" s="32">
        <v>118800000</v>
      </c>
      <c r="E187" s="32">
        <v>113850000</v>
      </c>
      <c r="F187" s="32">
        <v>76900000</v>
      </c>
      <c r="G187" s="32">
        <v>76900000</v>
      </c>
      <c r="H187" s="100">
        <v>64.730599999999995</v>
      </c>
      <c r="I187" s="101"/>
      <c r="J187" s="92"/>
    </row>
    <row r="188" spans="1:10" ht="61.5" customHeight="1" x14ac:dyDescent="0.25">
      <c r="A188" s="31">
        <v>2022520010004</v>
      </c>
      <c r="B188" s="16" t="s">
        <v>376</v>
      </c>
      <c r="C188" s="32">
        <v>650000000</v>
      </c>
      <c r="D188" s="32">
        <v>650000000</v>
      </c>
      <c r="E188" s="32">
        <v>0</v>
      </c>
      <c r="F188" s="32">
        <v>0</v>
      </c>
      <c r="G188" s="32">
        <v>0</v>
      </c>
      <c r="H188" s="97">
        <v>0</v>
      </c>
      <c r="I188" s="101"/>
      <c r="J188" s="92"/>
    </row>
    <row r="189" spans="1:10" ht="62.25" customHeight="1" x14ac:dyDescent="0.25">
      <c r="A189" s="31">
        <v>2022520010010</v>
      </c>
      <c r="B189" s="16" t="s">
        <v>377</v>
      </c>
      <c r="C189" s="32">
        <v>0</v>
      </c>
      <c r="D189" s="32">
        <v>203071235.68000001</v>
      </c>
      <c r="E189" s="32">
        <v>203071235.68000001</v>
      </c>
      <c r="F189" s="32">
        <v>203071235.68000001</v>
      </c>
      <c r="G189" s="32">
        <v>203071235.68000001</v>
      </c>
      <c r="H189" s="99">
        <v>100</v>
      </c>
      <c r="I189" s="101"/>
      <c r="J189" s="92"/>
    </row>
    <row r="190" spans="1:10" ht="24" customHeight="1" x14ac:dyDescent="0.25">
      <c r="A190" s="47" t="s">
        <v>406</v>
      </c>
      <c r="B190" s="47"/>
      <c r="C190" s="47"/>
      <c r="D190" s="44">
        <f>SUM(D191:D192)</f>
        <v>850000000</v>
      </c>
      <c r="E190" s="44">
        <f t="shared" ref="E190:G190" si="44">SUM(E191:E192)</f>
        <v>576899120</v>
      </c>
      <c r="F190" s="44">
        <f t="shared" si="44"/>
        <v>217700000</v>
      </c>
      <c r="G190" s="44">
        <f t="shared" si="44"/>
        <v>216200000</v>
      </c>
      <c r="H190" s="45">
        <f>AVERAGE(H191:H192)</f>
        <v>23.03</v>
      </c>
      <c r="I190" s="91"/>
      <c r="J190" s="93"/>
    </row>
    <row r="191" spans="1:10" ht="38.25" x14ac:dyDescent="0.25">
      <c r="A191" s="31">
        <v>2021520010100</v>
      </c>
      <c r="B191" s="16" t="s">
        <v>378</v>
      </c>
      <c r="C191" s="32">
        <v>350000000</v>
      </c>
      <c r="D191" s="32">
        <v>600000000</v>
      </c>
      <c r="E191" s="32">
        <v>365400000</v>
      </c>
      <c r="F191" s="32">
        <v>175800000</v>
      </c>
      <c r="G191" s="32">
        <v>174300000</v>
      </c>
      <c r="H191" s="98">
        <v>29.3</v>
      </c>
      <c r="I191" s="101"/>
      <c r="J191" s="92"/>
    </row>
    <row r="192" spans="1:10" ht="63.75" x14ac:dyDescent="0.25">
      <c r="A192" s="31">
        <v>2021520010101</v>
      </c>
      <c r="B192" s="16" t="s">
        <v>379</v>
      </c>
      <c r="C192" s="32">
        <v>150000000</v>
      </c>
      <c r="D192" s="32">
        <v>250000000</v>
      </c>
      <c r="E192" s="32">
        <v>211499120</v>
      </c>
      <c r="F192" s="32">
        <v>41900000</v>
      </c>
      <c r="G192" s="32">
        <v>41900000</v>
      </c>
      <c r="H192" s="98">
        <v>16.760000000000002</v>
      </c>
      <c r="I192" s="101"/>
      <c r="J192" s="92"/>
    </row>
    <row r="193" spans="1:10" ht="24" customHeight="1" x14ac:dyDescent="0.25">
      <c r="A193" s="47" t="s">
        <v>186</v>
      </c>
      <c r="B193" s="47"/>
      <c r="C193" s="47"/>
      <c r="D193" s="44">
        <f>SUM(D194:D208)</f>
        <v>298762313706.60999</v>
      </c>
      <c r="E193" s="44">
        <f t="shared" ref="E193:G193" si="45">SUM(E194:E208)</f>
        <v>201554790778.26001</v>
      </c>
      <c r="F193" s="44">
        <f t="shared" si="45"/>
        <v>198431703050.26001</v>
      </c>
      <c r="G193" s="44">
        <f t="shared" si="45"/>
        <v>198414103050.26001</v>
      </c>
      <c r="H193" s="46">
        <f>AVERAGE(H194:H208)</f>
        <v>41.410426666666666</v>
      </c>
      <c r="I193" s="91"/>
      <c r="J193" s="95"/>
    </row>
    <row r="194" spans="1:10" ht="45" customHeight="1" x14ac:dyDescent="0.25">
      <c r="A194" s="31">
        <v>2021520010094</v>
      </c>
      <c r="B194" s="16" t="s">
        <v>380</v>
      </c>
      <c r="C194" s="32">
        <v>746300000</v>
      </c>
      <c r="D194" s="32">
        <v>776950000</v>
      </c>
      <c r="E194" s="32">
        <v>751846666</v>
      </c>
      <c r="F194" s="32">
        <v>484509999</v>
      </c>
      <c r="G194" s="32">
        <v>475509999</v>
      </c>
      <c r="H194" s="100">
        <v>62.360500000000002</v>
      </c>
      <c r="I194" s="101"/>
      <c r="J194" s="92"/>
    </row>
    <row r="195" spans="1:10" ht="45" customHeight="1" x14ac:dyDescent="0.25">
      <c r="A195" s="31">
        <v>2021520010110</v>
      </c>
      <c r="B195" s="16" t="s">
        <v>381</v>
      </c>
      <c r="C195" s="32">
        <v>171380000</v>
      </c>
      <c r="D195" s="32">
        <v>572336135.87</v>
      </c>
      <c r="E195" s="32">
        <v>441327516</v>
      </c>
      <c r="F195" s="32">
        <v>262092703</v>
      </c>
      <c r="G195" s="32">
        <v>262092703</v>
      </c>
      <c r="H195" s="100">
        <v>45.793399999999998</v>
      </c>
      <c r="I195" s="101"/>
      <c r="J195" s="92"/>
    </row>
    <row r="196" spans="1:10" ht="45" customHeight="1" x14ac:dyDescent="0.25">
      <c r="A196" s="31">
        <v>2021520010125</v>
      </c>
      <c r="B196" s="16" t="s">
        <v>382</v>
      </c>
      <c r="C196" s="32">
        <v>479200000</v>
      </c>
      <c r="D196" s="32">
        <v>479200000</v>
      </c>
      <c r="E196" s="32">
        <v>469480070</v>
      </c>
      <c r="F196" s="32">
        <v>122400001</v>
      </c>
      <c r="G196" s="32">
        <v>122400001</v>
      </c>
      <c r="H196" s="98">
        <v>25.5425</v>
      </c>
      <c r="I196" s="101"/>
      <c r="J196" s="92"/>
    </row>
    <row r="197" spans="1:10" ht="45" customHeight="1" x14ac:dyDescent="0.25">
      <c r="A197" s="31">
        <v>2021520010146</v>
      </c>
      <c r="B197" s="16" t="s">
        <v>383</v>
      </c>
      <c r="C197" s="32">
        <v>327000000</v>
      </c>
      <c r="D197" s="32">
        <v>539541827</v>
      </c>
      <c r="E197" s="32">
        <v>341500000</v>
      </c>
      <c r="F197" s="32">
        <v>231800000</v>
      </c>
      <c r="G197" s="32">
        <v>225800000</v>
      </c>
      <c r="H197" s="98">
        <v>42.962299999999999</v>
      </c>
      <c r="I197" s="101"/>
      <c r="J197" s="92"/>
    </row>
    <row r="198" spans="1:10" ht="45" customHeight="1" x14ac:dyDescent="0.25">
      <c r="A198" s="31">
        <v>2021520010151</v>
      </c>
      <c r="B198" s="16" t="s">
        <v>384</v>
      </c>
      <c r="C198" s="32">
        <v>345980805</v>
      </c>
      <c r="D198" s="32">
        <v>525380805</v>
      </c>
      <c r="E198" s="32">
        <v>517330805</v>
      </c>
      <c r="F198" s="32">
        <v>217793813</v>
      </c>
      <c r="G198" s="32">
        <v>217793813</v>
      </c>
      <c r="H198" s="98">
        <v>41.4544</v>
      </c>
      <c r="I198" s="101"/>
      <c r="J198" s="92"/>
    </row>
    <row r="199" spans="1:10" ht="53.25" customHeight="1" x14ac:dyDescent="0.25">
      <c r="A199" s="31">
        <v>2021520010168</v>
      </c>
      <c r="B199" s="16" t="s">
        <v>385</v>
      </c>
      <c r="C199" s="32">
        <v>50600000</v>
      </c>
      <c r="D199" s="32">
        <v>180866912</v>
      </c>
      <c r="E199" s="32">
        <v>180866912</v>
      </c>
      <c r="F199" s="32">
        <v>79433950</v>
      </c>
      <c r="G199" s="32">
        <v>79433950</v>
      </c>
      <c r="H199" s="98">
        <v>43.918399999999998</v>
      </c>
      <c r="I199" s="101"/>
      <c r="J199" s="92"/>
    </row>
    <row r="200" spans="1:10" ht="45" customHeight="1" x14ac:dyDescent="0.25">
      <c r="A200" s="31">
        <v>2021520010173</v>
      </c>
      <c r="B200" s="16" t="s">
        <v>386</v>
      </c>
      <c r="C200" s="32">
        <v>274765000</v>
      </c>
      <c r="D200" s="32">
        <v>740655460</v>
      </c>
      <c r="E200" s="32">
        <v>464298717</v>
      </c>
      <c r="F200" s="32">
        <v>246152694</v>
      </c>
      <c r="G200" s="32">
        <v>246152694</v>
      </c>
      <c r="H200" s="98">
        <v>33.234400000000001</v>
      </c>
      <c r="I200" s="101"/>
      <c r="J200" s="92"/>
    </row>
    <row r="201" spans="1:10" ht="45" customHeight="1" x14ac:dyDescent="0.25">
      <c r="A201" s="31">
        <v>2021520010177</v>
      </c>
      <c r="B201" s="16" t="s">
        <v>387</v>
      </c>
      <c r="C201" s="32">
        <v>903681753</v>
      </c>
      <c r="D201" s="32">
        <v>2277106097</v>
      </c>
      <c r="E201" s="32">
        <v>1219836798</v>
      </c>
      <c r="F201" s="32">
        <v>948081804</v>
      </c>
      <c r="G201" s="32">
        <v>948081804</v>
      </c>
      <c r="H201" s="98">
        <v>41.635300000000001</v>
      </c>
      <c r="I201" s="101"/>
      <c r="J201" s="92"/>
    </row>
    <row r="202" spans="1:10" ht="45" customHeight="1" x14ac:dyDescent="0.25">
      <c r="A202" s="31">
        <v>2021520010211</v>
      </c>
      <c r="B202" s="16" t="s">
        <v>388</v>
      </c>
      <c r="C202" s="32">
        <v>138929473</v>
      </c>
      <c r="D202" s="32">
        <v>1456779470</v>
      </c>
      <c r="E202" s="32">
        <v>1200259473</v>
      </c>
      <c r="F202" s="32">
        <v>1014344431</v>
      </c>
      <c r="G202" s="32">
        <v>1014344431</v>
      </c>
      <c r="H202" s="99">
        <v>69.629199999999997</v>
      </c>
      <c r="I202" s="101"/>
      <c r="J202" s="92"/>
    </row>
    <row r="203" spans="1:10" ht="45" customHeight="1" x14ac:dyDescent="0.25">
      <c r="A203" s="31">
        <v>2021520010213</v>
      </c>
      <c r="B203" s="16" t="s">
        <v>389</v>
      </c>
      <c r="C203" s="32">
        <v>96355045700</v>
      </c>
      <c r="D203" s="32">
        <v>289471288593.81</v>
      </c>
      <c r="E203" s="32">
        <v>194718131591.26001</v>
      </c>
      <c r="F203" s="32">
        <v>194292370953.26001</v>
      </c>
      <c r="G203" s="32">
        <v>194289770953.26001</v>
      </c>
      <c r="H203" s="100">
        <v>67.119699999999995</v>
      </c>
      <c r="I203" s="101"/>
      <c r="J203" s="92"/>
    </row>
    <row r="204" spans="1:10" ht="45" customHeight="1" x14ac:dyDescent="0.25">
      <c r="A204" s="31">
        <v>2021520010214</v>
      </c>
      <c r="B204" s="16" t="s">
        <v>390</v>
      </c>
      <c r="C204" s="32">
        <v>262504000</v>
      </c>
      <c r="D204" s="32">
        <v>342504000</v>
      </c>
      <c r="E204" s="32">
        <v>225204000</v>
      </c>
      <c r="F204" s="32">
        <v>108800000</v>
      </c>
      <c r="G204" s="32">
        <v>108800000</v>
      </c>
      <c r="H204" s="98">
        <v>31.765999999999998</v>
      </c>
      <c r="I204" s="101"/>
      <c r="J204" s="92"/>
    </row>
    <row r="205" spans="1:10" ht="45" customHeight="1" x14ac:dyDescent="0.25">
      <c r="A205" s="31">
        <v>2021520010215</v>
      </c>
      <c r="B205" s="16" t="s">
        <v>391</v>
      </c>
      <c r="C205" s="32">
        <v>331004891</v>
      </c>
      <c r="D205" s="32">
        <v>544584631.63</v>
      </c>
      <c r="E205" s="32">
        <v>454504891</v>
      </c>
      <c r="F205" s="32">
        <v>185005344</v>
      </c>
      <c r="G205" s="32">
        <v>185005344</v>
      </c>
      <c r="H205" s="98">
        <v>33.971800000000002</v>
      </c>
      <c r="I205" s="101"/>
      <c r="J205" s="92"/>
    </row>
    <row r="206" spans="1:10" ht="72.75" customHeight="1" x14ac:dyDescent="0.25">
      <c r="A206" s="31">
        <v>2021520010216</v>
      </c>
      <c r="B206" s="16" t="s">
        <v>392</v>
      </c>
      <c r="C206" s="32">
        <v>196794059</v>
      </c>
      <c r="D206" s="32">
        <v>340094059</v>
      </c>
      <c r="E206" s="32">
        <v>319194059</v>
      </c>
      <c r="F206" s="32">
        <v>128542094</v>
      </c>
      <c r="G206" s="32">
        <v>128542094</v>
      </c>
      <c r="H206" s="98">
        <v>37.795999999999999</v>
      </c>
      <c r="I206" s="101"/>
      <c r="J206" s="92"/>
    </row>
    <row r="207" spans="1:10" ht="45" customHeight="1" x14ac:dyDescent="0.25">
      <c r="A207" s="31">
        <v>2021520010225</v>
      </c>
      <c r="B207" s="16" t="s">
        <v>393</v>
      </c>
      <c r="C207" s="32">
        <v>154109280</v>
      </c>
      <c r="D207" s="32">
        <v>251009280</v>
      </c>
      <c r="E207" s="32">
        <v>251009280</v>
      </c>
      <c r="F207" s="32">
        <v>110375264</v>
      </c>
      <c r="G207" s="32">
        <v>110375264</v>
      </c>
      <c r="H207" s="98">
        <v>43.972499999999997</v>
      </c>
      <c r="I207" s="101"/>
      <c r="J207" s="92"/>
    </row>
    <row r="208" spans="1:10" ht="45" customHeight="1" x14ac:dyDescent="0.25">
      <c r="A208" s="31">
        <v>2022520010011</v>
      </c>
      <c r="B208" s="16" t="s">
        <v>394</v>
      </c>
      <c r="C208" s="32">
        <v>0</v>
      </c>
      <c r="D208" s="32">
        <v>264016435.30000001</v>
      </c>
      <c r="E208" s="32">
        <v>0</v>
      </c>
      <c r="F208" s="32">
        <v>0</v>
      </c>
      <c r="G208" s="32">
        <v>0</v>
      </c>
      <c r="H208" s="97">
        <v>0</v>
      </c>
      <c r="I208" s="101"/>
      <c r="J208" s="92"/>
    </row>
    <row r="209" spans="9:9" x14ac:dyDescent="0.25">
      <c r="I209" s="91"/>
    </row>
  </sheetData>
  <autoFilter ref="A2:H208">
    <filterColumn colId="0" showButton="0"/>
  </autoFilter>
  <mergeCells count="39">
    <mergeCell ref="J2:L3"/>
    <mergeCell ref="A2:C2"/>
    <mergeCell ref="A22:C22"/>
    <mergeCell ref="A47:C47"/>
    <mergeCell ref="A127:C127"/>
    <mergeCell ref="A1:H1"/>
    <mergeCell ref="A4:C4"/>
    <mergeCell ref="A20:C20"/>
    <mergeCell ref="J9:K9"/>
    <mergeCell ref="A53:C53"/>
    <mergeCell ref="A67:C67"/>
    <mergeCell ref="A34:C34"/>
    <mergeCell ref="A41:C41"/>
    <mergeCell ref="A45:C45"/>
    <mergeCell ref="A154:C154"/>
    <mergeCell ref="A168:C168"/>
    <mergeCell ref="A190:C190"/>
    <mergeCell ref="A193:C193"/>
    <mergeCell ref="A72:C72"/>
    <mergeCell ref="A91:C91"/>
    <mergeCell ref="A141:C141"/>
    <mergeCell ref="A80:C80"/>
    <mergeCell ref="A93:C93"/>
    <mergeCell ref="A113:C113"/>
    <mergeCell ref="A129:C129"/>
    <mergeCell ref="A131:C131"/>
    <mergeCell ref="A133:C133"/>
    <mergeCell ref="A136:C136"/>
    <mergeCell ref="A55:C55"/>
    <mergeCell ref="A59:C59"/>
    <mergeCell ref="A61:C61"/>
    <mergeCell ref="A63:C63"/>
    <mergeCell ref="A65:C65"/>
    <mergeCell ref="A49:C49"/>
    <mergeCell ref="A51:C51"/>
    <mergeCell ref="A24:C24"/>
    <mergeCell ref="A27:C27"/>
    <mergeCell ref="A30:C30"/>
    <mergeCell ref="A69:C6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CORTE 30 DE SEPTIEMBRE</vt:lpstr>
      <vt:lpstr>EJECUCIÓN FINANCIERA A 30 SEPT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Control de Seguimiento</dc:title>
  <dc:creator>Calidad OPGI</dc:creator>
  <cp:lastModifiedBy>OPGI Proyectos</cp:lastModifiedBy>
  <dcterms:created xsi:type="dcterms:W3CDTF">2022-04-19T19:08:34Z</dcterms:created>
  <dcterms:modified xsi:type="dcterms:W3CDTF">2023-04-26T22:45:07Z</dcterms:modified>
</cp:coreProperties>
</file>