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892" activeTab="1"/>
  </bookViews>
  <sheets>
    <sheet name="4" sheetId="1" r:id="rId1"/>
    <sheet name="4a" sheetId="2" r:id="rId2"/>
    <sheet name="SIA" sheetId="3" r:id="rId3"/>
  </sheets>
  <externalReferences>
    <externalReference r:id="rId6"/>
  </externalReferences>
  <definedNames/>
  <calcPr fullCalcOnLoad="1"/>
</workbook>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<sst xmlns="http://schemas.openxmlformats.org/spreadsheetml/2006/main" count="153" uniqueCount="100">
  <si>
    <t>Realizaremos el mejoramiento y mantenimiento en 19.300 m2 de la Unidad Deportiva Recreativa y Ambiental de Obonuco UDRA en escenarios como la pista atlética, la de ruta, de bicicross, el laguito y  demás zonas de permanencia y circulación.</t>
  </si>
  <si>
    <t>Metros cuadrados  mejorados  y con mantenimiento de la Unidad Deportiva Recreativa y Ambiental de Obonuco.</t>
  </si>
  <si>
    <t xml:space="preserve">Se construirá en un 100% la Unidad deportiva, Recreativa y Cultural de Catambuco con un área total de 8.400 m2 </t>
  </si>
  <si>
    <t>Porcentaje de construcción de la Unidad deportiva, Recreativa y Cultural de Catambuco</t>
  </si>
  <si>
    <t>Se mantendrá, mejorará y/o construirá 8.700 m2 de escenarios deportivos rurales</t>
  </si>
  <si>
    <t>Metros cuadrados  construidos, mejorados y/o con mantenimiento de escenarios deportivos rurales</t>
  </si>
  <si>
    <t>Se mantendrá, mejorará y/o construirá 20.600 m2 de escenarios deportivos Urbanos</t>
  </si>
  <si>
    <t>Metros cuadrados  construidos, mejorados y/o con mantenimiento de escenarios deportivos urbanos.</t>
  </si>
  <si>
    <t>Metros cuadrados  construidos, con mantenimiento, mejorados  y dotados de escenarios  deportivos y recreativos de cobertura comunal como la loma del Centenario, loma de Praga, Parque Lineal Quebrada Guachucal, piscina de Aranda, entre otros.</t>
  </si>
  <si>
    <t>Se dotara construirá, mantendrá  y mejorará 11.200 metros cuadrados de escenarios deportivos y recreativos de cobertura comunal como la loma del Centenario, loma de Praga, Parque Lineal Quebrada Guachucal, piscina de Aranda, entre otros.</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</si>
  <si>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</si>
  <si>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</si>
  <si>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</si>
  <si>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</si>
  <si>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</si>
  <si>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</si>
  <si>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</si>
  <si>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</si>
  <si>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</si>
  <si>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ACTIVIDADES 
(AVANCE PROGRAMADO PARA EL AÑO  2008)</t>
  </si>
  <si>
    <t>RECURSOS</t>
  </si>
  <si>
    <t>RESPONSABLES</t>
  </si>
  <si>
    <t>TIEMPO PROGRAMADO</t>
  </si>
  <si>
    <t>Recursos propios - SGP</t>
  </si>
  <si>
    <t>FORMATO 4A</t>
  </si>
  <si>
    <t>AREAS INVOLUCRADAS (1)</t>
  </si>
  <si>
    <t>META CUATRIENIO PLAN DE DESARROLLO (2)</t>
  </si>
  <si>
    <t>ACTIVIDADES 
(AVANCE PROGRAMADO PARA EL AÑO  2008)  (3)</t>
  </si>
  <si>
    <t>SEGUIMIENTO (4)</t>
  </si>
  <si>
    <t>AVANCE</t>
  </si>
  <si>
    <t>ACCIONES CORRECTIVAS. (6)</t>
  </si>
  <si>
    <t>ACTIVIDADES 
(AVANCE META 2008)</t>
  </si>
  <si>
    <t>% DE AVANCE EN EL TIEMPO (4)</t>
  </si>
  <si>
    <t>% DE AVANCE DE LA ACTIVIDAD (5)</t>
  </si>
  <si>
    <t>Ing Ricardo Ortiz Obando - Secretario de Infraestructura</t>
  </si>
  <si>
    <t>1 año</t>
  </si>
  <si>
    <t>Secretaría de Infraestructura Municipal</t>
  </si>
  <si>
    <r>
      <t>PROGRAMA</t>
    </r>
    <r>
      <rPr>
        <sz val="10"/>
        <rFont val="Arial"/>
        <family val="2"/>
      </rPr>
      <t>: Infraestructura para el deporte</t>
    </r>
  </si>
  <si>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</si>
  <si>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</si>
  <si>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</si>
  <si>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</si>
  <si>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</si>
  <si>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</si>
  <si>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</si>
  <si>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</si>
  <si>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</si>
  <si>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</si>
  <si>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</si>
  <si>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Infraestructura para el deporte y la recreación</t>
  </si>
  <si>
    <t>Departamento Administrativo de Infraestructura</t>
  </si>
  <si>
    <t>Apoyo técnico y logístico para la preinversión, contratación y ejecución de los proyectos de infraestructura deportiva en el área urbana y rural del Municipio de Pasto.</t>
  </si>
  <si>
    <t>PRODUCTOS: Metros cuadrados mejorados y con mantenimiento de la Unidad Deportiva Recreativa y Ambiental de ObonucO: 4700. Porcentaje de construcción de la Unidad deportiva, Recreativa y Cultural de Catambuco: 25%. Metros cuadrados construidos, mejorados y/o con mantenimiento de escenarios deportivos rurales: 2.200. Metros cuadrados construidos, mejorados y/o con mantenimiento de escenarios deportivos urbanos: 5.500. Metros cuadrados construidos, con mantenimiento, mejorados y dotados de escenarios deportivos y recreativos de cobertura comunal como la loma del Centenario, loma de Praga, Parque Lineal Quebrada Guachucal, piscina de Aranda, entre otros: 3.700. COMPONENTES: Contratación de 2 profesionales ($2.266.000 mes cada uno - 11,5 meses). Insumos y equipos de papelería ($400.000). Estudios ($3.000.000).</t>
  </si>
  <si>
    <t>Secretaria de Infraestructura</t>
  </si>
  <si>
    <t>Adecuación salto, construcción escaleras de acceso y sendero y, manejo de aguas en la pista de bicicross para el Campeonato Panamericano de Bicicross. 2009. Municipio de Pasto.</t>
  </si>
  <si>
    <t>Son productos del proyecto: Metros cuadrados mejorados y con mantenimiento de la Unidad Deportiva Recreativa y Ambiental de Obonuco: 2000. COMPONENTES: Preliminares, rellenos y bases, mejoramiento subrasante, estructuras en concreto, canalizaciones, baranda metálica y empradización. COSTO DIRECTO: $24.739.946,9. AUI (30%): 7.421.984,07</t>
  </si>
  <si>
    <t>Adecuación pista de atletismo en la Unidad Deportiva, Recreativa y Ambiental - UDRA - Municipio de Pasto (Adicional).</t>
  </si>
  <si>
    <t>PRODUCTOS: Metros cuadrados mejorados y con mantenimiento de la Unidad Deportiva Recreativa y Ambiental de Obonuco: 3.930. COMPONENTES: Relleno con material seleccionado (291.28 m3 - $1.456.400); Caja de inspección (5 unidades - $1.901.340); Relleno con grava (325.5 m3 - $9.524.368.5); Solado de limpieza (8.5 m3 - $2.330.955); instalación de tubería en PVC (182.9 metros lineales - $4.206.700); filtro talud (134 metros lineales - $6.475.818). Estos valores se compensan con obras de menos en varios componentes. De acuerdo a lo informado el valor final del contrato es de $107.502.526,95 que incluye adicional de $8.987.616,95</t>
  </si>
  <si>
    <t>Construcción cerramiento polideportivo Villa Lucía. Municipio de Pasto.</t>
  </si>
  <si>
    <t>PRODUCTOS DEL PROYECTO:Metros cuadrados construidos, mejorados y/o con mantenimiento de escenarios deportivos urbanos: 300. COMPONENTES: Excavación (25 metros cúbicos -M3); retiro y disposición de material sobrante (35 M3); Demolición a mano de concreto ($1.8m3); Concreto ciclopeo (5,5 m3); Cimentación tipo viga de amarre 3000 PSi (2.2 M3); Columna en concreto 3000 PSI (2.5 m3); muro en ladrillo común (32.5 m2); alfajía en ladrillo común (32.5 ml); acero de refuerzo 60000 PSI (390 Kg); Cerramiento en malla y ángulo, pintura con anticorrosivo y esmalte (55.25 m2). Canchas para polideportivo, incluye logotipo, mallas, pintura anticorrosiva y esmalte (2 unidades).</t>
  </si>
  <si>
    <t>Construcción polideportivo barrio San Antonio de Padua. Municipio de Pasto.</t>
  </si>
  <si>
    <t>PRODUCTOS: Metros cuadrados construidos, mejorados y/o con mantenimiento de escenarios deportivos urbanos: 368. COMPONENTES: Excavación sin retiro (172.5 m3); retiro y disposición material sobrante (221.4 m3); concreto ciclopeo (28 m3); relleno material amarillo (50 m3); base en recebo con compactación manual (60 m3); placa de piso en concreto 3000 PSI, e:10 cm, con malla electrosoldada (368 m2); cuneta en concreto 3000 PSI con conexión (40 ml); escalera en concreto 2500 PSI (45 m2); juntas de dilatación para placa (132 ml); líneas de demarcación contínua (300 ml); canchas para polideportivos (2 unidades). COSTO DIRECTO $38.454.996.2. AUI (30%): $11.536.498,8</t>
  </si>
  <si>
    <t>Construcción polideportivo vereda Campo Alegre - Corregimiento de El Encano. Municipio de Pasto.</t>
  </si>
  <si>
    <t>PRODUCTOS: Metros cuadrados construidos, mejorados y/o con mantenimiento de escenarios deportivos rurales: 441. COMPONENTES: Trazado sobre terreno (400 m2); excavación mecánica (1800 m3); excavación sin retiro (85 m3); retiro y disposición de material sobrante (2358 m3); baswe de recebo compactación manual (50 m3); placa de piso en concreto 3000 PSI, e: 10 cms, malla electrosoldada (391 m2), cuneta en concreto 3000 psi (80 ml); juntas de dilatación (140 ml); canchas para polideportivos (2 und); líneas de demarcación (300 ml); filtro con geotextil (45 ml).</t>
  </si>
  <si>
    <t>Adicional al mejoramiento de la cancha de fútbol de la Institución educativa municipal (IEM) Heraldo Romero al servicio de la IEM y de la comuna 12. Municipio de Pasto.</t>
  </si>
  <si>
    <t>Construcción cancha de voleibol barrio Tamasagra III. Municipio de Pasto.</t>
  </si>
  <si>
    <t>PRODUCTOS DEL PROYECTO: Metros cuadrados construidos, mejorados y/o con mantenimiento de escenarios deportivos urbanos: 380. COMPONENTES: Trazado sobre terreno, excavación sin retiro; retiro y disposición de material sobrante, base con recebo compactado; placa de piso 3000PSI - e: 8 cms; juntas de dilatación para placa, cuneta en concreto 3000 psi; líneas de demarcación continua; suministro e instlación de tubería y malla para voleibol, losetas y graderías en mampostería. COSTO DIRECTO: $24.694.630. AUI (30%): $7.408.389</t>
  </si>
  <si>
    <t>Mejoramiento polideportivo barrio Nuevo Horizonte. Municipio de Pasto.</t>
  </si>
  <si>
    <t>PRODUCTOS DEL PROYECTO: Metros cuadrados construidos, mejorados y/o con mantenimiento de escenarios deportivos urbanos: 378. COMPONENTES: excavación, retiro y disposición de material sobrante; acero de refuerzo de 60.000 psi; base en recebo, concreto resistencia 175 Kg/cm2; anden; cerramiento de protección, arreglo canchas existentes. COSTO DIRECTO $11.466.363.8. AUI: $3.439.909,14</t>
  </si>
  <si>
    <t>Construcción polideportivo contiguo a la piscina de Aranda - Barrio Aranda. Municipio de Pasto.</t>
  </si>
  <si>
    <t>PRODUCTOS DEL PROYECTO:Metros cuadrados construidos, con mantenimiento, mejorados y/O dotados de escenarios deportivos y recreativos de cobertura comunal como la loma del Centenario, loma de Praga, Parque Lineal Quebrada Guachucal, piscina de Aranda, entre otros: 452. COMPONENTES: trazado sobre terreno; excavación, retiro y disposición de material sobrante; base en recebo compactado; riego de liga con cemento asfáltico; mezcla densa en caliente; cuneta en concreto; líneas de demarcación continua; canchas para poldeportivos. COSTO DIRECTO: $23.026.578. AUI (30%): $6.907.973,4</t>
  </si>
  <si>
    <t>Adecuación escenarios deportivos parque Bolívar. Municipio de Pasto.</t>
  </si>
  <si>
    <t>PRODUCTO: Metros cuadrados construidos, con mantenimiento, mejorados y dotados de escenarios deportivos y recreativos de cobertura comunal como la loma del Centenario, loma de Praga, Parque Lineal Quebrada Guachucal, piscina de Aranda, entre otros: 5.000. COMPONENTES: CANCHA DE BALONCESTO: Costo directo: $24.714.494.58. AUI: $7.414.348,37. CANCHA DE MICROFUTBOL: Costo directo: $24.476.545.6. AUI: $7.342.963,68.</t>
  </si>
  <si>
    <t>Construcción polideprotivo vereda Bajo Casanare. Municipio de Pasto.</t>
  </si>
  <si>
    <t>Construcción de escenario deportivo y recreativo barrio La Estrella. Municipio de Pasto.</t>
  </si>
  <si>
    <t>PRODUCTOS: Metros cuadrados de escenarios deportivos urbanos construidos, con mantenimiento y/o mejorados: 145. COMPONENTES: Excavación sin retiro (18.5 m3); retiro y disposición de material sobrante (24.1 m3); base en recebo compactado (9 m3); placa en concreto (12.7 m3); losetas en concreto; concreto de resistencia (7 m3); acero de refuerzo (190 kg); instalación deslizador, balancín, olumpio, escalera en arco (1 de cada uno); instlación bancas (4); cerramiento perimetarl en malla y angulo (54 ml); puerta en malla y angulo (1). COSTO DIRECTO ($24.815.286). AUI (30%): $7.444.588,8</t>
  </si>
  <si>
    <t>PRODUCTOS: Metros cuadrados construidos, mejorados y/o con mantenimiento de escenarios deportivos urbanos: 145. COMPONENTES: Excavación sin retiro (43 m3); retiro y disposición de material sobrante (55.9 m3); perfilñado manual (90 m2); concreto ciclopeo (1.3 m3); suministro e instlación de deslizador, balancín, columpios y escalera en arco (1 de cada uno). COSTO DIRECTO ($7.787.251.1) - AUI (30):$2.336.175,33</t>
  </si>
  <si>
    <t>Adecuación polideportivo barrio Juan XXIII. Municipio de Pasto.</t>
  </si>
  <si>
    <t>PRODUCTOS: Metros cuadrados construidos, mejorados y/o con mantenimiento de escenarios deportivos urbanos= 475. COMPONENTES: preliminares, pavimento asfáltico, estructuras en concreto, mampostería, cerramiento y lineas de demarcación y cajas de inspección. COSTO DIRECTO ($30.714.614). AUI (30%): $9.214.384.</t>
  </si>
  <si>
    <t>Adecuación polideportivo vereda Las Enzinas - Corregimiento de Santa Bárbara - Municipio de Pasto.,</t>
  </si>
  <si>
    <t>PRODUCTOS: Metros cuadrados construidos, mejorados y/o con mantenimiento de escenarios deportivos rurales: 600. COMPONENTES: Excavación sin retiro; retiro y disposición de material sobrante, dados en concreto de 3000psi, muro en ladrillo comun doble, acero de refuerzo, viga sobre muro, relleno material seleccionado, base en recebo compactado, cerramiento de protección, graderías en mampostería y concreto perfiladas sobre terreno, gradas en concreto 2500 psi formaleta sobre terreno compactado, locetas en concreto. COSTO DIRECTO: $24.710.589. AUI30%: $7.413.176.7</t>
  </si>
  <si>
    <t>Construcción polideportivo barrio Jerusalem. Municipio de Pasto.</t>
  </si>
  <si>
    <t>PRODUCTOS: Metros cuadrados construidos, mejorados y/o con mantenimiento de escenarios deportivos urbanos: 523. COMPONENTES: Trazado sobre terreno, excavación sin retiro, retiro y disposición de material sobrante, base en recebo compactada, riego de liga, mezcla densa en caliente MDC-2, cuneta en concreto 3000psi, lineas de demarcación continua, canchas para polideportivo, cerramiento de protección. COSTO DIRECTO ($44.629.187.5). AUI30%: $13.388.756,3</t>
  </si>
  <si>
    <t>Mejoramiento polideportivo vereda San Fernando Alto. Municipio de Pasto.</t>
  </si>
  <si>
    <t>PRODUCTOS DEL PROYECTO: Metros cuadrados construidos, mejorados y/o con mantenimiento de escenarios deportivos rurales: 600. COMPONENTES: el proyecto contempla: preliminares, aceros, estructuras en concreto, graderías en mampostería y concreto, estructuras metálicas. COSTO DIRECTO ($16.084.952.2) - AUI(30%): $4.825.484.8</t>
  </si>
  <si>
    <t>Descripción del proyecto</t>
  </si>
  <si>
    <t>PRODUCTOS: Metros cuadrados construidos, mejorados y/o con mantenimiento de escenarios deportivos urbanos: 4349. COMPONENTES: sobreacarreo material de excavación (632.7 m3); perfilado manual pagado en m2 (4340 m2); geodren planar de 160 mm (h: 1 metro), incluye tubo de drenaje (100 ml); tubería estructural para descole final de 8" - pulgadas (24 ml).</t>
  </si>
  <si>
    <t>Construcción segunda etapa polideportivo barrio San Juan de Pasto</t>
  </si>
  <si>
    <t>PRODUCTOS: Metros cuadrados construidos, mejorados y/o con mantenimiento de escenarios deportivos urbanos: 348. COMPONENTES: Anden en concreto 2500 psi, cerramiento de proteccion en tubo estructural 1/2" semipesado malla y angulo, canchas para polideportivos,  suministro e instalacon de deslizador con escalera,  suministro e instalacion de columpios con tubo horizontal galvanizado. COSTO DIRECTO ($24.549.669,50). AUI30%: $7.364.900,86</t>
  </si>
  <si>
    <t>PRODUCTOS: Metros cuadrados construidos, mejorados y/o con mantenimiento de escenarios deportivos rurales: 425. COMPONENTES: Excavación sin retiro (96 m3); retiro y disposición de material sobrante (124..8 m3); compactación manual (57.6 m3); placa de piso en concreto (425. m2); cuneta en concreto (39. ml); juntas de dilatación para placa (132 ml); lineas de demarcación continua (300 ml); canchas para polideportivos (2 und). COSTO DIRECTO ($24.779.108.5). AUI (30%): $7.433.732,5</t>
  </si>
  <si>
    <t>Mejoramiento zonas recreativas barrio Quintas de San Pedro. Municipio de Pasto.</t>
  </si>
  <si>
    <r>
      <t>MEDIOS DE VERIFICACION: C</t>
    </r>
    <r>
      <rPr>
        <sz val="10"/>
        <rFont val="Arial"/>
        <family val="2"/>
      </rPr>
      <t>ontratos de obra, actas de pago parcial y final, informes de seguimiento</t>
    </r>
    <r>
      <rPr>
        <b/>
        <sz val="10"/>
        <rFont val="Arial"/>
        <family val="2"/>
      </rPr>
      <t xml:space="preserve">. RESULTADOS: </t>
    </r>
    <r>
      <rPr>
        <sz val="10"/>
        <rFont val="Arial"/>
        <family val="2"/>
      </rPr>
      <t>1.200 metros cuadrados construidos, mejorados y/o con mantenimiento en escenarios deportivos  de cobertura comunal quebrada guachucal como el polideportivo entorno a la Loma de Praga - Integración comuna cuatro y la piscina de Aranda.</t>
    </r>
  </si>
  <si>
    <r>
      <t xml:space="preserve">MEDIOS DE VERIFICACION: </t>
    </r>
    <r>
      <rPr>
        <sz val="10"/>
        <rFont val="Arial"/>
        <family val="2"/>
      </rPr>
      <t>contratos de obra, actas de pago parcial y final, informes de seguimiento</t>
    </r>
    <r>
      <rPr>
        <b/>
        <sz val="10"/>
        <rFont val="Arial"/>
        <family val="2"/>
      </rPr>
      <t xml:space="preserve">.  RESULTADOS:  </t>
    </r>
    <r>
      <rPr>
        <sz val="10"/>
        <rFont val="Arial"/>
        <family val="2"/>
      </rPr>
      <t>5.930 metros cuadrados construidos, intervenidos, adecuados y mantenidos en escenarios como la pista atlética, pista de bicicross y áreas contiguas a estos escenarios.</t>
    </r>
  </si>
  <si>
    <r>
      <t xml:space="preserve">MEDIOS DE VERIFICACION: </t>
    </r>
    <r>
      <rPr>
        <sz val="10"/>
        <rFont val="Arial"/>
        <family val="2"/>
      </rPr>
      <t>contratos de obra, actas de pago parcial y final, informes de seguimiento</t>
    </r>
    <r>
      <rPr>
        <b/>
        <sz val="10"/>
        <rFont val="Arial"/>
        <family val="2"/>
      </rPr>
      <t xml:space="preserve">.  RESULTADOS: </t>
    </r>
    <r>
      <rPr>
        <sz val="10"/>
        <rFont val="Arial"/>
        <family val="2"/>
      </rPr>
      <t>A la fecha el proyecto se encuentra en su etapa de preinversión.</t>
    </r>
  </si>
  <si>
    <r>
      <t xml:space="preserve">MEDIOS DE VERIFICACION: </t>
    </r>
    <r>
      <rPr>
        <sz val="10"/>
        <rFont val="Arial"/>
        <family val="2"/>
      </rPr>
      <t>contratos de obra, actas de pago parcial y final, informes de seguimiento.</t>
    </r>
    <r>
      <rPr>
        <b/>
        <sz val="10"/>
        <rFont val="Arial"/>
        <family val="2"/>
      </rPr>
      <t xml:space="preserve"> RESULTADOS: </t>
    </r>
    <r>
      <rPr>
        <sz val="10"/>
        <rFont val="Arial"/>
        <family val="2"/>
      </rPr>
      <t xml:space="preserve">1.100 metros cuadrados construidos, mejorados y/o con mantenimiento en escenarios deportivos del área rural del municipio de Pasto. </t>
    </r>
    <r>
      <rPr>
        <b/>
        <sz val="10"/>
        <rFont val="Arial"/>
        <family val="2"/>
      </rPr>
      <t xml:space="preserve"> </t>
    </r>
  </si>
  <si>
    <r>
      <t xml:space="preserve">MEDIOS DE VERIFICACION: </t>
    </r>
    <r>
      <rPr>
        <sz val="10"/>
        <rFont val="Arial"/>
        <family val="2"/>
      </rPr>
      <t>contratos de obra, actas de pago parcial y final, informes de seguimiento.</t>
    </r>
    <r>
      <rPr>
        <b/>
        <sz val="10"/>
        <rFont val="Arial"/>
        <family val="2"/>
      </rPr>
      <t xml:space="preserve"> RESULTADOS: </t>
    </r>
    <r>
      <rPr>
        <sz val="10"/>
        <rFont val="Arial"/>
        <family val="2"/>
      </rPr>
      <t xml:space="preserve">2.500 metros cuadrados construidos, mejorados y/o con mantenimiento en escenarios deportivos en las diferentes comunas del área urbana del municipio de Pasto. </t>
    </r>
  </si>
  <si>
    <t>Proyecto de adecuación de pista de atletismo y pista de ruta patinaje  a espera de cofinanciación de COLDEPORTES.</t>
  </si>
  <si>
    <t>El proyecto se ejecutará en el segundo semestre del 2009</t>
  </si>
  <si>
    <t>Proyectos en ejecución y en contratación</t>
  </si>
  <si>
    <t>Ejecutado el proyecto de escenario deportivo contiguo a la piscina de Aranda y en ejecución escenarios deportivos parque Bolívar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</si>
</sst>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 numFmtId="197" formatCode="#,##0.0000"/>
    <numFmt numFmtId="198" formatCode="mmm\-yyyy"/>
  </numFmts>
  <fonts count="35">
    <font>
      <sz val="10"/>
      <name val="Arial"/>
      <family val="0"/>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0"/>
    </font>
    <font>
      <sz val="9"/>
      <name val="Arial"/>
      <family val="2"/>
    </font>
    <font>
      <b/>
      <sz val="10"/>
      <name val="Arial"/>
      <family val="2"/>
    </font>
    <font>
      <b/>
      <sz val="12"/>
      <name val="Arial"/>
      <family val="0"/>
    </font>
    <font>
      <b/>
      <sz val="8"/>
      <name val="Arial"/>
      <family val="2"/>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right style="medium"/>
      <top style="thin"/>
      <bottom style="medium"/>
    </border>
    <border>
      <left style="thin"/>
      <right style="medium"/>
      <top style="thin"/>
      <bottom>
        <color indexed="63"/>
      </bottom>
    </border>
    <border>
      <left style="medium"/>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20" fillId="0" borderId="9" applyNumberFormat="0" applyFill="0" applyAlignment="0" applyProtection="0"/>
  </cellStyleXfs>
  <cellXfs count="72">
    <xf numFmtId="0" fontId="0" fillId="0" borderId="0" xfId="0" applyAlignment="1">
      <alignment/>
    </xf>
    <xf numFmtId="0" fontId="22" fillId="0" borderId="0" xfId="0" applyFont="1" applyAlignment="1">
      <alignment wrapText="1"/>
    </xf>
    <xf numFmtId="0" fontId="0" fillId="0" borderId="10" xfId="0" applyFont="1" applyFill="1" applyBorder="1" applyAlignment="1">
      <alignment horizontal="justify" vertical="center" wrapText="1"/>
    </xf>
    <xf numFmtId="9" fontId="0" fillId="0" borderId="10" xfId="57" applyFont="1" applyFill="1" applyBorder="1" applyAlignment="1">
      <alignment horizontal="center" vertical="center"/>
    </xf>
    <xf numFmtId="0" fontId="0" fillId="0" borderId="0" xfId="0" applyAlignment="1">
      <alignment horizontal="center"/>
    </xf>
    <xf numFmtId="0" fontId="23" fillId="0" borderId="0" xfId="0" applyFont="1" applyAlignment="1">
      <alignment horizontal="left"/>
    </xf>
    <xf numFmtId="0" fontId="0" fillId="0" borderId="0" xfId="0" applyAlignment="1">
      <alignment horizontal="left"/>
    </xf>
    <xf numFmtId="0" fontId="23"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3" fontId="25" fillId="0" borderId="12"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14" xfId="55" applyFont="1" applyFill="1" applyBorder="1" applyAlignment="1">
      <alignment horizontal="center" vertical="center" wrapText="1"/>
      <protection/>
    </xf>
    <xf numFmtId="0" fontId="0" fillId="0" borderId="15" xfId="55" applyFont="1" applyFill="1" applyBorder="1" applyAlignment="1">
      <alignment horizontal="center" vertical="center" wrapText="1"/>
      <protection/>
    </xf>
    <xf numFmtId="0" fontId="0" fillId="0" borderId="16" xfId="55" applyFont="1" applyFill="1" applyBorder="1" applyAlignment="1">
      <alignment horizontal="center" vertical="center" wrapText="1"/>
      <protection/>
    </xf>
    <xf numFmtId="0" fontId="25" fillId="0" borderId="17" xfId="0" applyFont="1" applyFill="1" applyBorder="1" applyAlignment="1">
      <alignment horizontal="center" vertical="center" wrapText="1"/>
    </xf>
    <xf numFmtId="9" fontId="3" fillId="24" borderId="18" xfId="0" applyNumberFormat="1" applyFont="1" applyFill="1" applyBorder="1" applyAlignment="1">
      <alignment horizontal="center" vertical="center" wrapText="1"/>
    </xf>
    <xf numFmtId="0" fontId="0" fillId="0" borderId="19" xfId="0" applyFont="1" applyBorder="1" applyAlignment="1">
      <alignment horizontal="justify" vertical="center" wrapText="1"/>
    </xf>
    <xf numFmtId="9" fontId="3" fillId="24" borderId="10" xfId="0" applyNumberFormat="1" applyFont="1" applyFill="1" applyBorder="1" applyAlignment="1">
      <alignment horizontal="center" vertical="center" wrapText="1"/>
    </xf>
    <xf numFmtId="0" fontId="0" fillId="0" borderId="20" xfId="0" applyFont="1" applyBorder="1" applyAlignment="1">
      <alignment horizontal="justify" vertical="center" wrapText="1"/>
    </xf>
    <xf numFmtId="4" fontId="0" fillId="0" borderId="10" xfId="0" applyNumberFormat="1" applyFont="1" applyFill="1" applyBorder="1" applyAlignment="1">
      <alignment horizontal="center" vertical="center"/>
    </xf>
    <xf numFmtId="0" fontId="0" fillId="0" borderId="18" xfId="0" applyFont="1" applyFill="1" applyBorder="1" applyAlignment="1">
      <alignment horizontal="justify" vertical="center" wrapText="1"/>
    </xf>
    <xf numFmtId="4" fontId="0" fillId="0" borderId="18" xfId="0" applyNumberFormat="1" applyFont="1" applyFill="1" applyBorder="1" applyAlignment="1">
      <alignment horizontal="center" vertical="center"/>
    </xf>
    <xf numFmtId="0" fontId="0" fillId="0" borderId="21" xfId="0" applyFont="1" applyFill="1" applyBorder="1" applyAlignment="1">
      <alignment horizontal="justify" vertical="center" wrapText="1"/>
    </xf>
    <xf numFmtId="4" fontId="0" fillId="0" borderId="21" xfId="0" applyNumberFormat="1" applyFont="1" applyFill="1" applyBorder="1" applyAlignment="1">
      <alignment horizontal="center" vertical="center"/>
    </xf>
    <xf numFmtId="0" fontId="0" fillId="0" borderId="0" xfId="0" applyAlignment="1">
      <alignment horizontal="justify" vertical="center"/>
    </xf>
    <xf numFmtId="1" fontId="0" fillId="0" borderId="0" xfId="0" applyNumberFormat="1" applyAlignment="1">
      <alignment horizontal="center" vertical="center"/>
    </xf>
    <xf numFmtId="0" fontId="28" fillId="0" borderId="0" xfId="0" applyFont="1" applyAlignment="1">
      <alignment horizontal="justify" vertical="center"/>
    </xf>
    <xf numFmtId="0" fontId="0" fillId="0" borderId="0" xfId="0" applyAlignment="1">
      <alignment horizontal="center" vertical="center"/>
    </xf>
    <xf numFmtId="10" fontId="0" fillId="0" borderId="0" xfId="57" applyNumberFormat="1" applyAlignment="1">
      <alignment horizontal="center" vertical="center"/>
    </xf>
    <xf numFmtId="0" fontId="29" fillId="25" borderId="22" xfId="0" applyFont="1" applyFill="1" applyBorder="1" applyAlignment="1">
      <alignment horizontal="center" vertical="center" wrapText="1"/>
    </xf>
    <xf numFmtId="1" fontId="29" fillId="25" borderId="22" xfId="0" applyNumberFormat="1" applyFont="1" applyFill="1" applyBorder="1" applyAlignment="1">
      <alignment horizontal="center" vertical="center" wrapText="1"/>
    </xf>
    <xf numFmtId="0" fontId="29" fillId="25" borderId="22" xfId="0" applyFont="1" applyFill="1" applyBorder="1" applyAlignment="1">
      <alignment horizontal="justify" vertical="center" wrapText="1"/>
    </xf>
    <xf numFmtId="10" fontId="29" fillId="25" borderId="22" xfId="57"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1" fontId="30" fillId="0" borderId="23" xfId="0" applyNumberFormat="1" applyFont="1" applyBorder="1" applyAlignment="1">
      <alignment horizontal="center" vertical="center" wrapText="1"/>
    </xf>
    <xf numFmtId="14" fontId="30" fillId="0" borderId="23" xfId="0" applyNumberFormat="1" applyFont="1" applyBorder="1" applyAlignment="1">
      <alignment horizontal="center" vertical="center" wrapText="1"/>
    </xf>
    <xf numFmtId="14" fontId="30" fillId="7" borderId="23" xfId="0" applyNumberFormat="1" applyFont="1" applyFill="1" applyBorder="1" applyAlignment="1">
      <alignment horizontal="center" vertical="center" wrapText="1"/>
    </xf>
    <xf numFmtId="3" fontId="30" fillId="0" borderId="23" xfId="0" applyNumberFormat="1" applyFont="1" applyBorder="1" applyAlignment="1">
      <alignment horizontal="center" vertical="center" wrapText="1"/>
    </xf>
    <xf numFmtId="3" fontId="30" fillId="7" borderId="23" xfId="0" applyNumberFormat="1" applyFont="1" applyFill="1" applyBorder="1" applyAlignment="1">
      <alignment horizontal="center" vertical="center" wrapText="1"/>
    </xf>
    <xf numFmtId="10" fontId="30" fillId="7" borderId="23" xfId="57" applyNumberFormat="1" applyFont="1" applyFill="1" applyBorder="1" applyAlignment="1">
      <alignment horizontal="center" vertical="center" wrapText="1"/>
    </xf>
    <xf numFmtId="0" fontId="23" fillId="0" borderId="10" xfId="0" applyFont="1" applyFill="1" applyBorder="1" applyAlignment="1">
      <alignment horizontal="justify" vertical="center" wrapText="1"/>
    </xf>
    <xf numFmtId="3" fontId="0" fillId="0" borderId="21"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23" fillId="0" borderId="18" xfId="0" applyFont="1" applyFill="1" applyBorder="1" applyAlignment="1">
      <alignment horizontal="justify" vertical="center" wrapText="1"/>
    </xf>
    <xf numFmtId="0" fontId="23" fillId="0" borderId="21" xfId="0" applyFont="1" applyFill="1" applyBorder="1" applyAlignment="1">
      <alignment horizontal="justify" vertical="center" wrapText="1"/>
    </xf>
    <xf numFmtId="9" fontId="3" fillId="24" borderId="21" xfId="0" applyNumberFormat="1" applyFont="1" applyFill="1" applyBorder="1" applyAlignment="1">
      <alignment horizontal="center" vertical="center" wrapText="1"/>
    </xf>
    <xf numFmtId="0" fontId="0" fillId="0" borderId="24" xfId="0" applyFont="1" applyBorder="1" applyAlignment="1">
      <alignment horizontal="justify" wrapText="1"/>
    </xf>
    <xf numFmtId="0" fontId="24" fillId="0" borderId="0" xfId="0" applyFont="1" applyAlignment="1">
      <alignment horizontal="center" vertical="center" wrapText="1"/>
    </xf>
    <xf numFmtId="0" fontId="23" fillId="0" borderId="0" xfId="0" applyFont="1" applyAlignment="1">
      <alignment horizontal="left"/>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23" fillId="0" borderId="0" xfId="0" applyFont="1" applyAlignment="1">
      <alignment horizontal="left" wrapText="1"/>
    </xf>
    <xf numFmtId="3" fontId="25" fillId="0" borderId="19" xfId="0" applyNumberFormat="1" applyFont="1" applyFill="1" applyBorder="1" applyAlignment="1">
      <alignment horizontal="center" vertical="center" wrapText="1"/>
    </xf>
    <xf numFmtId="3" fontId="25" fillId="0" borderId="25"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7" xfId="0" applyFont="1" applyFill="1" applyBorder="1" applyAlignment="1">
      <alignment horizontal="center" vertical="center" wrapText="1"/>
    </xf>
    <xf numFmtId="3" fontId="25" fillId="0" borderId="12" xfId="0" applyNumberFormat="1" applyFont="1" applyFill="1" applyBorder="1" applyAlignment="1">
      <alignment horizontal="center" vertical="center" wrapText="1"/>
    </xf>
    <xf numFmtId="0" fontId="25" fillId="0" borderId="18" xfId="0" applyFont="1" applyBorder="1" applyAlignment="1">
      <alignment horizontal="center"/>
    </xf>
    <xf numFmtId="0" fontId="26" fillId="0" borderId="0" xfId="0" applyFont="1" applyAlignment="1">
      <alignment horizontal="center" vertical="center"/>
    </xf>
    <xf numFmtId="0" fontId="27"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Porcentual 3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
  <sheetViews>
    <sheetView workbookViewId="0" topLeftCell="A7">
      <selection activeCell="C13" sqref="C13"/>
    </sheetView>
  </sheetViews>
  <sheetFormatPr defaultColWidth="11.421875" defaultRowHeight="12.75"/>
  <cols>
    <col min="1" max="1" width="3.00390625" style="0" bestFit="1" customWidth="1"/>
    <col min="2" max="2" width="16.57421875" style="0" customWidth="1"/>
    <col min="3" max="3" width="38.57421875" style="0" customWidth="1"/>
    <col min="4" max="4" width="27.28125" style="0" customWidth="1"/>
    <col min="5" max="5" width="16.00390625" style="0" customWidth="1"/>
    <col min="7" max="7" width="16.57421875" style="0" customWidth="1"/>
    <col min="8" max="8" width="14.8515625" style="0" customWidth="1"/>
  </cols>
  <sheetData>
    <row r="1" spans="1:8" ht="15.75">
      <c r="A1" s="51" t="s">
        <v>10</v>
      </c>
      <c r="B1" s="51"/>
      <c r="C1" s="51"/>
      <c r="D1" s="51"/>
      <c r="E1" s="51"/>
      <c r="F1" s="51"/>
      <c r="G1" s="51"/>
      <c r="H1" s="51"/>
    </row>
    <row r="2" spans="1:8" ht="15.75">
      <c r="A2" s="51" t="s">
        <v>11</v>
      </c>
      <c r="B2" s="51"/>
      <c r="C2" s="51"/>
      <c r="D2" s="51"/>
      <c r="E2" s="51"/>
      <c r="F2" s="51"/>
      <c r="G2" s="51"/>
      <c r="H2" s="51"/>
    </row>
    <row r="3" spans="1:8" ht="12.75">
      <c r="A3" s="4"/>
      <c r="B3" s="4"/>
      <c r="C3" s="4"/>
      <c r="D3" s="4"/>
      <c r="E3" s="4"/>
      <c r="F3" s="4"/>
      <c r="G3" s="4"/>
      <c r="H3" s="4"/>
    </row>
    <row r="4" spans="1:8" ht="12.75">
      <c r="A4" s="52" t="s">
        <v>12</v>
      </c>
      <c r="B4" s="52"/>
      <c r="C4" s="52"/>
      <c r="D4" s="52"/>
      <c r="E4" s="5"/>
      <c r="F4" s="6"/>
      <c r="G4" s="4"/>
      <c r="H4" s="4"/>
    </row>
    <row r="5" spans="1:8" ht="12.75">
      <c r="A5" s="52" t="s">
        <v>13</v>
      </c>
      <c r="B5" s="52"/>
      <c r="C5" s="52"/>
      <c r="D5" s="52"/>
      <c r="E5" s="52"/>
      <c r="F5" s="5"/>
      <c r="G5" s="4"/>
      <c r="H5" s="4"/>
    </row>
    <row r="6" spans="1:8" ht="12.75">
      <c r="A6" s="59" t="s">
        <v>37</v>
      </c>
      <c r="B6" s="52"/>
      <c r="C6" s="52"/>
      <c r="D6" s="52"/>
      <c r="E6" s="5" t="s">
        <v>14</v>
      </c>
      <c r="F6" s="7"/>
      <c r="G6" s="1"/>
      <c r="H6" s="5"/>
    </row>
    <row r="7" spans="1:8" ht="13.5" thickBot="1">
      <c r="A7" s="4"/>
      <c r="D7" s="8"/>
      <c r="F7" s="9"/>
      <c r="H7" s="8"/>
    </row>
    <row r="8" spans="1:8" ht="57" thickBot="1">
      <c r="A8" s="10" t="s">
        <v>15</v>
      </c>
      <c r="B8" s="11" t="s">
        <v>16</v>
      </c>
      <c r="C8" s="11" t="s">
        <v>17</v>
      </c>
      <c r="D8" s="12" t="s">
        <v>18</v>
      </c>
      <c r="E8" s="11" t="s">
        <v>19</v>
      </c>
      <c r="F8" s="11" t="s">
        <v>20</v>
      </c>
      <c r="G8" s="11" t="s">
        <v>21</v>
      </c>
      <c r="H8" s="13" t="s">
        <v>22</v>
      </c>
    </row>
    <row r="9" spans="1:8" ht="89.25">
      <c r="A9" s="14">
        <v>1</v>
      </c>
      <c r="B9" s="56" t="s">
        <v>36</v>
      </c>
      <c r="C9" s="23" t="s">
        <v>0</v>
      </c>
      <c r="D9" s="23" t="s">
        <v>1</v>
      </c>
      <c r="E9" s="24">
        <v>4700</v>
      </c>
      <c r="F9" s="56" t="s">
        <v>23</v>
      </c>
      <c r="G9" s="56" t="s">
        <v>34</v>
      </c>
      <c r="H9" s="53" t="s">
        <v>35</v>
      </c>
    </row>
    <row r="10" spans="1:8" ht="38.25">
      <c r="A10" s="15">
        <v>2</v>
      </c>
      <c r="B10" s="57"/>
      <c r="C10" s="2" t="s">
        <v>2</v>
      </c>
      <c r="D10" s="2" t="s">
        <v>3</v>
      </c>
      <c r="E10" s="3">
        <v>0.25</v>
      </c>
      <c r="F10" s="57"/>
      <c r="G10" s="57"/>
      <c r="H10" s="54"/>
    </row>
    <row r="11" spans="1:8" ht="51">
      <c r="A11" s="15">
        <v>3</v>
      </c>
      <c r="B11" s="57"/>
      <c r="C11" s="2" t="s">
        <v>4</v>
      </c>
      <c r="D11" s="2" t="s">
        <v>5</v>
      </c>
      <c r="E11" s="22">
        <v>2200</v>
      </c>
      <c r="F11" s="57"/>
      <c r="G11" s="57"/>
      <c r="H11" s="54"/>
    </row>
    <row r="12" spans="1:8" ht="51">
      <c r="A12" s="15">
        <v>4</v>
      </c>
      <c r="B12" s="57"/>
      <c r="C12" s="2" t="s">
        <v>6</v>
      </c>
      <c r="D12" s="2" t="s">
        <v>7</v>
      </c>
      <c r="E12" s="22">
        <v>5500</v>
      </c>
      <c r="F12" s="57"/>
      <c r="G12" s="57"/>
      <c r="H12" s="54"/>
    </row>
    <row r="13" spans="1:8" ht="128.25" thickBot="1">
      <c r="A13" s="16">
        <v>5</v>
      </c>
      <c r="B13" s="58"/>
      <c r="C13" s="25" t="s">
        <v>9</v>
      </c>
      <c r="D13" s="25" t="s">
        <v>8</v>
      </c>
      <c r="E13" s="26">
        <v>3700</v>
      </c>
      <c r="F13" s="58"/>
      <c r="G13" s="58"/>
      <c r="H13" s="55"/>
    </row>
  </sheetData>
  <mergeCells count="9">
    <mergeCell ref="H9:H13"/>
    <mergeCell ref="B9:B13"/>
    <mergeCell ref="A6:D6"/>
    <mergeCell ref="F9:F13"/>
    <mergeCell ref="G9:G13"/>
    <mergeCell ref="A1:H1"/>
    <mergeCell ref="A2:H2"/>
    <mergeCell ref="A4:D4"/>
    <mergeCell ref="A5:E5"/>
  </mergeCells>
  <printOptions horizontalCentered="1"/>
  <pageMargins left="0.15748031496062992" right="0.1968503937007874" top="0.984251968503937" bottom="0.31496062992125984"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I14"/>
  <sheetViews>
    <sheetView tabSelected="1" workbookViewId="0" topLeftCell="A1">
      <selection activeCell="B10" sqref="B10:B14"/>
    </sheetView>
  </sheetViews>
  <sheetFormatPr defaultColWidth="11.421875" defaultRowHeight="12.75"/>
  <cols>
    <col min="1" max="1" width="3.00390625" style="0" bestFit="1" customWidth="1"/>
    <col min="2" max="2" width="14.8515625" style="0" customWidth="1"/>
    <col min="3" max="3" width="28.00390625" style="0" customWidth="1"/>
    <col min="4" max="4" width="25.8515625" style="0" customWidth="1"/>
    <col min="5" max="5" width="13.28125" style="0" customWidth="1"/>
    <col min="6" max="6" width="41.57421875" style="0" bestFit="1" customWidth="1"/>
    <col min="9" max="9" width="15.57421875" style="0" customWidth="1"/>
  </cols>
  <sheetData>
    <row r="1" spans="1:9" ht="15.75">
      <c r="A1" s="51" t="s">
        <v>24</v>
      </c>
      <c r="B1" s="51"/>
      <c r="C1" s="51"/>
      <c r="D1" s="51"/>
      <c r="E1" s="51"/>
      <c r="F1" s="51"/>
      <c r="G1" s="51"/>
      <c r="H1" s="51"/>
      <c r="I1" s="51"/>
    </row>
    <row r="2" spans="1:9" ht="15.75">
      <c r="A2" s="51" t="s">
        <v>11</v>
      </c>
      <c r="B2" s="51"/>
      <c r="C2" s="51"/>
      <c r="D2" s="51"/>
      <c r="E2" s="51"/>
      <c r="F2" s="51"/>
      <c r="G2" s="51"/>
      <c r="H2" s="51"/>
      <c r="I2" s="51"/>
    </row>
    <row r="3" spans="2:8" ht="12.75">
      <c r="B3" s="4"/>
      <c r="C3" s="4"/>
      <c r="D3" s="4"/>
      <c r="E3" s="4"/>
      <c r="F3" s="4"/>
      <c r="G3" s="4"/>
      <c r="H3" s="4"/>
    </row>
    <row r="4" spans="1:8" ht="12.75">
      <c r="A4" s="52" t="s">
        <v>12</v>
      </c>
      <c r="B4" s="52"/>
      <c r="C4" s="52"/>
      <c r="D4" s="5"/>
      <c r="E4" s="5"/>
      <c r="F4" s="6"/>
      <c r="G4" s="4"/>
      <c r="H4" s="4"/>
    </row>
    <row r="5" spans="1:8" ht="12.75">
      <c r="A5" s="52" t="s">
        <v>13</v>
      </c>
      <c r="B5" s="52"/>
      <c r="C5" s="52"/>
      <c r="D5" s="52"/>
      <c r="E5" s="5"/>
      <c r="F5" s="5"/>
      <c r="G5" s="4"/>
      <c r="H5" s="4"/>
    </row>
    <row r="6" spans="1:8" ht="12.75">
      <c r="A6" s="59" t="s">
        <v>37</v>
      </c>
      <c r="B6" s="52"/>
      <c r="C6" s="52"/>
      <c r="D6" s="52"/>
      <c r="E6" s="1"/>
      <c r="F6" s="5" t="s">
        <v>14</v>
      </c>
      <c r="H6" s="5"/>
    </row>
    <row r="7" spans="4:8" ht="13.5" thickBot="1">
      <c r="D7" s="8"/>
      <c r="F7" s="9"/>
      <c r="H7" s="8"/>
    </row>
    <row r="8" spans="1:9" ht="12.75">
      <c r="A8" s="62" t="s">
        <v>15</v>
      </c>
      <c r="B8" s="64" t="s">
        <v>25</v>
      </c>
      <c r="C8" s="66" t="s">
        <v>26</v>
      </c>
      <c r="D8" s="68" t="str">
        <f>'[1]4'!D8</f>
        <v>INDICADORES CLAVES DE RENDIMIENTO</v>
      </c>
      <c r="E8" s="66" t="s">
        <v>27</v>
      </c>
      <c r="F8" s="64" t="s">
        <v>28</v>
      </c>
      <c r="G8" s="69" t="s">
        <v>29</v>
      </c>
      <c r="H8" s="69"/>
      <c r="I8" s="60" t="s">
        <v>30</v>
      </c>
    </row>
    <row r="9" spans="1:9" ht="45.75" thickBot="1">
      <c r="A9" s="63"/>
      <c r="B9" s="65"/>
      <c r="C9" s="67"/>
      <c r="D9" s="67"/>
      <c r="E9" s="67" t="s">
        <v>31</v>
      </c>
      <c r="F9" s="65"/>
      <c r="G9" s="17" t="s">
        <v>32</v>
      </c>
      <c r="H9" s="17" t="s">
        <v>33</v>
      </c>
      <c r="I9" s="61"/>
    </row>
    <row r="10" spans="1:9" ht="102">
      <c r="A10" s="14">
        <v>1</v>
      </c>
      <c r="B10" s="56" t="s">
        <v>36</v>
      </c>
      <c r="C10" s="23" t="s">
        <v>0</v>
      </c>
      <c r="D10" s="23" t="s">
        <v>1</v>
      </c>
      <c r="E10" s="45">
        <v>4700</v>
      </c>
      <c r="F10" s="47" t="s">
        <v>92</v>
      </c>
      <c r="G10" s="18">
        <v>0.5</v>
      </c>
      <c r="H10" s="18">
        <f>5930/4700</f>
        <v>1.2617021276595746</v>
      </c>
      <c r="I10" s="19" t="s">
        <v>96</v>
      </c>
    </row>
    <row r="11" spans="1:9" ht="63.75">
      <c r="A11" s="15">
        <v>2</v>
      </c>
      <c r="B11" s="57"/>
      <c r="C11" s="2" t="s">
        <v>2</v>
      </c>
      <c r="D11" s="2" t="s">
        <v>3</v>
      </c>
      <c r="E11" s="3">
        <v>0.25</v>
      </c>
      <c r="F11" s="43" t="s">
        <v>93</v>
      </c>
      <c r="G11" s="20">
        <v>0.5</v>
      </c>
      <c r="H11" s="20">
        <v>0.05</v>
      </c>
      <c r="I11" s="21" t="s">
        <v>97</v>
      </c>
    </row>
    <row r="12" spans="1:9" ht="76.5">
      <c r="A12" s="15">
        <v>3</v>
      </c>
      <c r="B12" s="57"/>
      <c r="C12" s="2" t="s">
        <v>4</v>
      </c>
      <c r="D12" s="2" t="s">
        <v>5</v>
      </c>
      <c r="E12" s="46">
        <v>2200</v>
      </c>
      <c r="F12" s="43" t="s">
        <v>94</v>
      </c>
      <c r="G12" s="20">
        <v>0.5</v>
      </c>
      <c r="H12" s="20">
        <v>0.5</v>
      </c>
      <c r="I12" s="21" t="s">
        <v>98</v>
      </c>
    </row>
    <row r="13" spans="1:9" ht="89.25">
      <c r="A13" s="15">
        <v>4</v>
      </c>
      <c r="B13" s="57"/>
      <c r="C13" s="2" t="s">
        <v>6</v>
      </c>
      <c r="D13" s="2" t="s">
        <v>7</v>
      </c>
      <c r="E13" s="46">
        <v>5500</v>
      </c>
      <c r="F13" s="43" t="s">
        <v>95</v>
      </c>
      <c r="G13" s="20">
        <v>0.5</v>
      </c>
      <c r="H13" s="20">
        <f>2500/5500</f>
        <v>0.45454545454545453</v>
      </c>
      <c r="I13" s="21" t="s">
        <v>98</v>
      </c>
    </row>
    <row r="14" spans="1:9" ht="141" thickBot="1">
      <c r="A14" s="16">
        <v>5</v>
      </c>
      <c r="B14" s="58"/>
      <c r="C14" s="25" t="s">
        <v>9</v>
      </c>
      <c r="D14" s="25" t="s">
        <v>8</v>
      </c>
      <c r="E14" s="44">
        <v>3700</v>
      </c>
      <c r="F14" s="48" t="s">
        <v>91</v>
      </c>
      <c r="G14" s="49">
        <v>0.5</v>
      </c>
      <c r="H14" s="49">
        <f>1200/3700</f>
        <v>0.32432432432432434</v>
      </c>
      <c r="I14" s="50" t="s">
        <v>99</v>
      </c>
    </row>
  </sheetData>
  <mergeCells count="14">
    <mergeCell ref="B10:B14"/>
    <mergeCell ref="E8:E9"/>
    <mergeCell ref="F8:F9"/>
    <mergeCell ref="G8:H8"/>
    <mergeCell ref="I8:I9"/>
    <mergeCell ref="A6:D6"/>
    <mergeCell ref="A8:A9"/>
    <mergeCell ref="B8:B9"/>
    <mergeCell ref="C8:C9"/>
    <mergeCell ref="D8:D9"/>
    <mergeCell ref="A1:I1"/>
    <mergeCell ref="A2:I2"/>
    <mergeCell ref="A4:C4"/>
    <mergeCell ref="A5:D5"/>
  </mergeCells>
  <printOptions horizontalCentered="1"/>
  <pageMargins left="0.18" right="0.17" top="0.984251968503937" bottom="0.23" header="0" footer="0"/>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K23"/>
  <sheetViews>
    <sheetView zoomScale="85" zoomScaleNormal="85" workbookViewId="0" topLeftCell="A4">
      <selection activeCell="D7" sqref="D7"/>
    </sheetView>
  </sheetViews>
  <sheetFormatPr defaultColWidth="11.421875" defaultRowHeight="12.75"/>
  <cols>
    <col min="2" max="2" width="14.421875" style="0" bestFit="1" customWidth="1"/>
    <col min="4" max="4" width="22.57421875" style="0" customWidth="1"/>
    <col min="10" max="10" width="102.8515625" style="0" customWidth="1"/>
  </cols>
  <sheetData>
    <row r="1" spans="1:10" ht="21.75">
      <c r="A1" s="70" t="s">
        <v>38</v>
      </c>
      <c r="B1" s="70"/>
      <c r="C1" s="70"/>
      <c r="D1" s="70"/>
      <c r="E1" s="70"/>
      <c r="F1" s="70"/>
      <c r="G1" s="70"/>
      <c r="H1" s="70"/>
      <c r="I1" s="70"/>
      <c r="J1" s="70"/>
    </row>
    <row r="2" spans="1:10" ht="19.5">
      <c r="A2" s="71" t="s">
        <v>39</v>
      </c>
      <c r="B2" s="71"/>
      <c r="C2" s="71"/>
      <c r="D2" s="71"/>
      <c r="E2" s="71"/>
      <c r="F2" s="71"/>
      <c r="G2" s="71"/>
      <c r="H2" s="71"/>
      <c r="I2" s="71"/>
      <c r="J2" s="71"/>
    </row>
    <row r="3" spans="1:10" ht="13.5" thickBot="1">
      <c r="A3" s="27"/>
      <c r="B3" s="28"/>
      <c r="C3" s="29"/>
      <c r="D3" s="27"/>
      <c r="E3" s="30"/>
      <c r="F3" s="30"/>
      <c r="G3" s="30"/>
      <c r="H3" s="30"/>
      <c r="I3" s="31"/>
      <c r="J3" s="27"/>
    </row>
    <row r="4" spans="1:10" ht="48.75" thickBot="1">
      <c r="A4" s="32" t="s">
        <v>40</v>
      </c>
      <c r="B4" s="33" t="s">
        <v>41</v>
      </c>
      <c r="C4" s="34" t="s">
        <v>42</v>
      </c>
      <c r="D4" s="32" t="s">
        <v>43</v>
      </c>
      <c r="E4" s="32" t="s">
        <v>44</v>
      </c>
      <c r="F4" s="32" t="s">
        <v>45</v>
      </c>
      <c r="G4" s="32" t="s">
        <v>46</v>
      </c>
      <c r="H4" s="32" t="s">
        <v>47</v>
      </c>
      <c r="I4" s="35" t="s">
        <v>48</v>
      </c>
      <c r="J4" s="32" t="s">
        <v>85</v>
      </c>
    </row>
    <row r="5" spans="1:10" ht="96.75" thickBot="1">
      <c r="A5" s="36" t="s">
        <v>49</v>
      </c>
      <c r="B5" s="37">
        <v>2009520010022</v>
      </c>
      <c r="C5" s="36" t="s">
        <v>50</v>
      </c>
      <c r="D5" s="36" t="s">
        <v>51</v>
      </c>
      <c r="E5" s="38"/>
      <c r="F5" s="39"/>
      <c r="G5" s="40"/>
      <c r="H5" s="41"/>
      <c r="I5" s="42"/>
      <c r="J5" s="36" t="s">
        <v>52</v>
      </c>
    </row>
    <row r="6" spans="1:10" ht="108.75" thickBot="1">
      <c r="A6" s="36" t="s">
        <v>49</v>
      </c>
      <c r="B6" s="37">
        <v>2009520010080</v>
      </c>
      <c r="C6" s="36" t="s">
        <v>53</v>
      </c>
      <c r="D6" s="36" t="s">
        <v>54</v>
      </c>
      <c r="E6" s="38"/>
      <c r="F6" s="39"/>
      <c r="G6" s="40"/>
      <c r="H6" s="41"/>
      <c r="I6" s="42"/>
      <c r="J6" s="36" t="s">
        <v>55</v>
      </c>
    </row>
    <row r="7" spans="1:10" ht="72.75" thickBot="1">
      <c r="A7" s="36" t="s">
        <v>49</v>
      </c>
      <c r="B7" s="37">
        <v>2009520010098</v>
      </c>
      <c r="C7" s="36" t="s">
        <v>53</v>
      </c>
      <c r="D7" s="36" t="s">
        <v>56</v>
      </c>
      <c r="E7" s="38"/>
      <c r="F7" s="39"/>
      <c r="G7" s="40"/>
      <c r="H7" s="41"/>
      <c r="I7" s="42"/>
      <c r="J7" s="36" t="s">
        <v>57</v>
      </c>
    </row>
    <row r="8" spans="1:11" ht="72.75" thickBot="1">
      <c r="A8" s="36" t="s">
        <v>49</v>
      </c>
      <c r="B8" s="37">
        <v>2009520010105</v>
      </c>
      <c r="C8" s="36" t="s">
        <v>53</v>
      </c>
      <c r="D8" s="36" t="s">
        <v>58</v>
      </c>
      <c r="E8" s="38">
        <v>39919</v>
      </c>
      <c r="F8" s="39">
        <v>40162</v>
      </c>
      <c r="G8" s="40">
        <v>20439466</v>
      </c>
      <c r="H8" s="41">
        <v>0</v>
      </c>
      <c r="I8" s="42">
        <v>0.5</v>
      </c>
      <c r="J8" s="36" t="s">
        <v>59</v>
      </c>
      <c r="K8">
        <f>25*17</f>
        <v>425</v>
      </c>
    </row>
    <row r="9" spans="1:10" ht="72.75" thickBot="1">
      <c r="A9" s="36" t="s">
        <v>49</v>
      </c>
      <c r="B9" s="37">
        <v>2009520010108</v>
      </c>
      <c r="C9" s="36" t="s">
        <v>53</v>
      </c>
      <c r="D9" s="36" t="s">
        <v>60</v>
      </c>
      <c r="E9" s="38">
        <v>39920</v>
      </c>
      <c r="F9" s="39">
        <v>40087</v>
      </c>
      <c r="G9" s="40">
        <v>49991495</v>
      </c>
      <c r="H9" s="41">
        <v>0</v>
      </c>
      <c r="I9" s="42">
        <v>0.5</v>
      </c>
      <c r="J9" s="36" t="s">
        <v>61</v>
      </c>
    </row>
    <row r="10" spans="1:10" ht="60.75" thickBot="1">
      <c r="A10" s="36" t="s">
        <v>49</v>
      </c>
      <c r="B10" s="37">
        <v>2009520010109</v>
      </c>
      <c r="C10" s="36" t="s">
        <v>53</v>
      </c>
      <c r="D10" s="36" t="s">
        <v>62</v>
      </c>
      <c r="E10" s="38">
        <v>39920</v>
      </c>
      <c r="F10" s="39">
        <v>40118</v>
      </c>
      <c r="G10" s="40">
        <v>69246025</v>
      </c>
      <c r="H10" s="41">
        <v>0</v>
      </c>
      <c r="I10" s="42">
        <v>0.5</v>
      </c>
      <c r="J10" s="36" t="s">
        <v>63</v>
      </c>
    </row>
    <row r="11" spans="1:10" ht="84.75" thickBot="1">
      <c r="A11" s="36" t="s">
        <v>49</v>
      </c>
      <c r="B11" s="37">
        <v>2009520010114</v>
      </c>
      <c r="C11" s="36" t="s">
        <v>53</v>
      </c>
      <c r="D11" s="36" t="s">
        <v>64</v>
      </c>
      <c r="E11" s="38">
        <v>39930</v>
      </c>
      <c r="F11" s="39">
        <v>39948</v>
      </c>
      <c r="G11" s="40">
        <v>13504088</v>
      </c>
      <c r="H11" s="41">
        <f>G11</f>
        <v>13504088</v>
      </c>
      <c r="I11" s="42">
        <v>1</v>
      </c>
      <c r="J11" s="36" t="s">
        <v>86</v>
      </c>
    </row>
    <row r="12" spans="1:10" ht="60.75" thickBot="1">
      <c r="A12" s="36" t="s">
        <v>49</v>
      </c>
      <c r="B12" s="37">
        <v>2009520010115</v>
      </c>
      <c r="C12" s="36" t="s">
        <v>53</v>
      </c>
      <c r="D12" s="36" t="s">
        <v>65</v>
      </c>
      <c r="E12" s="38">
        <v>39930</v>
      </c>
      <c r="F12" s="39">
        <v>40058</v>
      </c>
      <c r="G12" s="40">
        <v>32103019</v>
      </c>
      <c r="H12" s="41">
        <f>G12*0.4</f>
        <v>12841207.600000001</v>
      </c>
      <c r="I12" s="42">
        <v>0.8</v>
      </c>
      <c r="J12" s="36" t="s">
        <v>66</v>
      </c>
    </row>
    <row r="13" spans="1:10" ht="48.75" thickBot="1">
      <c r="A13" s="36" t="s">
        <v>49</v>
      </c>
      <c r="B13" s="37">
        <v>2009520010116</v>
      </c>
      <c r="C13" s="36" t="s">
        <v>53</v>
      </c>
      <c r="D13" s="36" t="s">
        <v>67</v>
      </c>
      <c r="E13" s="38">
        <v>39930</v>
      </c>
      <c r="F13" s="39">
        <v>40002</v>
      </c>
      <c r="G13" s="40">
        <v>14906273</v>
      </c>
      <c r="H13" s="41">
        <f>G13</f>
        <v>14906273</v>
      </c>
      <c r="I13" s="42">
        <v>1</v>
      </c>
      <c r="J13" s="36" t="s">
        <v>68</v>
      </c>
    </row>
    <row r="14" spans="1:10" ht="72.75" thickBot="1">
      <c r="A14" s="36" t="s">
        <v>49</v>
      </c>
      <c r="B14" s="37">
        <v>2009520010118</v>
      </c>
      <c r="C14" s="36" t="s">
        <v>53</v>
      </c>
      <c r="D14" s="36" t="s">
        <v>69</v>
      </c>
      <c r="E14" s="38">
        <v>39930</v>
      </c>
      <c r="F14" s="39">
        <v>40057</v>
      </c>
      <c r="G14" s="40">
        <v>29933251</v>
      </c>
      <c r="H14" s="41">
        <f>G14*0.4</f>
        <v>11973300.4</v>
      </c>
      <c r="I14" s="42">
        <v>0.8</v>
      </c>
      <c r="J14" s="36" t="s">
        <v>70</v>
      </c>
    </row>
    <row r="15" spans="1:10" ht="48.75" thickBot="1">
      <c r="A15" s="36" t="s">
        <v>49</v>
      </c>
      <c r="B15" s="37">
        <v>2009520010121</v>
      </c>
      <c r="C15" s="36" t="s">
        <v>53</v>
      </c>
      <c r="D15" s="36" t="s">
        <v>71</v>
      </c>
      <c r="E15" s="38">
        <v>39933</v>
      </c>
      <c r="F15" s="39">
        <v>40118</v>
      </c>
      <c r="G15" s="40">
        <v>63948352</v>
      </c>
      <c r="H15" s="41">
        <v>0</v>
      </c>
      <c r="I15" s="42">
        <v>0.5</v>
      </c>
      <c r="J15" s="36" t="s">
        <v>72</v>
      </c>
    </row>
    <row r="16" spans="1:10" ht="60.75" thickBot="1">
      <c r="A16" s="36" t="s">
        <v>49</v>
      </c>
      <c r="B16" s="37">
        <v>2009520010123</v>
      </c>
      <c r="C16" s="36" t="s">
        <v>53</v>
      </c>
      <c r="D16" s="36" t="s">
        <v>73</v>
      </c>
      <c r="E16" s="38">
        <v>39940</v>
      </c>
      <c r="F16" s="39">
        <v>40059</v>
      </c>
      <c r="G16" s="40">
        <v>32212841</v>
      </c>
      <c r="H16" s="41">
        <f>G16*0.4</f>
        <v>12885136.4</v>
      </c>
      <c r="I16" s="42">
        <v>0.8</v>
      </c>
      <c r="J16" s="36" t="s">
        <v>89</v>
      </c>
    </row>
    <row r="17" spans="1:10" ht="60.75" thickBot="1">
      <c r="A17" s="36" t="s">
        <v>49</v>
      </c>
      <c r="B17" s="37">
        <v>2009520010124</v>
      </c>
      <c r="C17" s="36" t="s">
        <v>53</v>
      </c>
      <c r="D17" s="36" t="s">
        <v>74</v>
      </c>
      <c r="E17" s="38">
        <v>39940</v>
      </c>
      <c r="F17" s="39">
        <v>40057</v>
      </c>
      <c r="G17" s="40">
        <v>32259872</v>
      </c>
      <c r="H17" s="41">
        <v>0</v>
      </c>
      <c r="I17" s="42">
        <v>0.6</v>
      </c>
      <c r="J17" s="36" t="s">
        <v>75</v>
      </c>
    </row>
    <row r="18" spans="1:10" ht="48.75" thickBot="1">
      <c r="A18" s="36" t="s">
        <v>49</v>
      </c>
      <c r="B18" s="37">
        <v>2009520010125</v>
      </c>
      <c r="C18" s="36" t="s">
        <v>53</v>
      </c>
      <c r="D18" s="36" t="s">
        <v>90</v>
      </c>
      <c r="E18" s="38">
        <v>39940</v>
      </c>
      <c r="F18" s="39">
        <v>40057</v>
      </c>
      <c r="G18" s="40">
        <v>10123426</v>
      </c>
      <c r="H18" s="41">
        <v>0</v>
      </c>
      <c r="I18" s="42">
        <v>0.6</v>
      </c>
      <c r="J18" s="36" t="s">
        <v>76</v>
      </c>
    </row>
    <row r="19" spans="1:10" ht="48.75" thickBot="1">
      <c r="A19" s="36" t="s">
        <v>49</v>
      </c>
      <c r="B19" s="37">
        <v>2009520010130</v>
      </c>
      <c r="C19" s="36" t="s">
        <v>53</v>
      </c>
      <c r="D19" s="36" t="s">
        <v>77</v>
      </c>
      <c r="E19" s="38">
        <v>39945</v>
      </c>
      <c r="F19" s="39">
        <v>40148</v>
      </c>
      <c r="G19" s="40">
        <v>39928998</v>
      </c>
      <c r="H19" s="41">
        <v>0</v>
      </c>
      <c r="I19" s="42">
        <v>0.5</v>
      </c>
      <c r="J19" s="36" t="s">
        <v>78</v>
      </c>
    </row>
    <row r="20" spans="1:10" ht="60.75" thickBot="1">
      <c r="A20" s="36" t="s">
        <v>49</v>
      </c>
      <c r="B20" s="37">
        <v>2009520010132</v>
      </c>
      <c r="C20" s="36" t="s">
        <v>53</v>
      </c>
      <c r="D20" s="36" t="s">
        <v>79</v>
      </c>
      <c r="E20" s="38">
        <v>39945</v>
      </c>
      <c r="F20" s="39">
        <v>40087</v>
      </c>
      <c r="G20" s="40">
        <v>32123766</v>
      </c>
      <c r="H20" s="41">
        <v>0</v>
      </c>
      <c r="I20" s="42">
        <v>0.6</v>
      </c>
      <c r="J20" s="36" t="s">
        <v>80</v>
      </c>
    </row>
    <row r="21" spans="1:10" ht="48.75" thickBot="1">
      <c r="A21" s="36" t="s">
        <v>49</v>
      </c>
      <c r="B21" s="37">
        <v>2009520010133</v>
      </c>
      <c r="C21" s="36" t="s">
        <v>53</v>
      </c>
      <c r="D21" s="36" t="s">
        <v>81</v>
      </c>
      <c r="E21" s="38">
        <v>39945</v>
      </c>
      <c r="F21" s="39">
        <v>40118</v>
      </c>
      <c r="G21" s="40">
        <v>58017944</v>
      </c>
      <c r="H21" s="41">
        <v>0</v>
      </c>
      <c r="I21" s="42">
        <v>0.5</v>
      </c>
      <c r="J21" s="36" t="s">
        <v>82</v>
      </c>
    </row>
    <row r="22" spans="1:10" ht="48.75" thickBot="1">
      <c r="A22" s="36" t="s">
        <v>49</v>
      </c>
      <c r="B22" s="37">
        <v>2009520010107</v>
      </c>
      <c r="C22" s="36" t="s">
        <v>53</v>
      </c>
      <c r="D22" s="36" t="s">
        <v>87</v>
      </c>
      <c r="E22" s="38">
        <v>39945</v>
      </c>
      <c r="F22" s="39">
        <v>39990</v>
      </c>
      <c r="G22" s="40">
        <v>31914570</v>
      </c>
      <c r="H22" s="41">
        <v>31914570</v>
      </c>
      <c r="I22" s="42">
        <v>1</v>
      </c>
      <c r="J22" s="36" t="s">
        <v>88</v>
      </c>
    </row>
    <row r="23" spans="1:10" ht="48.75" thickBot="1">
      <c r="A23" s="36" t="s">
        <v>49</v>
      </c>
      <c r="B23" s="37">
        <v>2009520010137</v>
      </c>
      <c r="C23" s="36" t="s">
        <v>53</v>
      </c>
      <c r="D23" s="36" t="s">
        <v>83</v>
      </c>
      <c r="E23" s="38">
        <v>39955</v>
      </c>
      <c r="F23" s="39">
        <v>40087</v>
      </c>
      <c r="G23" s="40">
        <v>20910438</v>
      </c>
      <c r="H23" s="41">
        <v>0</v>
      </c>
      <c r="I23" s="42">
        <v>0.5</v>
      </c>
      <c r="J23" s="36" t="s">
        <v>84</v>
      </c>
    </row>
  </sheetData>
  <mergeCells count="2">
    <mergeCell ref="A1:J1"/>
    <mergeCell ref="A2:J2"/>
  </mergeCells>
  <printOptions horizontalCentered="1"/>
  <pageMargins left="0.17" right="0.17" top="0.984251968503937" bottom="0.26" header="0" footer="0"/>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2009-07-28T16:19:33Z</cp:lastPrinted>
  <dcterms:created xsi:type="dcterms:W3CDTF">2005-09-30T21:17:52Z</dcterms:created>
  <dcterms:modified xsi:type="dcterms:W3CDTF">2009-07-28T16:19:37Z</dcterms:modified>
  <cp:category/>
  <cp:version/>
  <cp:contentType/>
  <cp:contentStatus/>
</cp:coreProperties>
</file>