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C88" authorId="0">
      <text>
        <r>
          <rPr>
            <b/>
            <sz val="8"/>
            <rFont val="Tahoma"/>
            <family val="0"/>
          </rPr>
          <t>Desplazados</t>
        </r>
      </text>
    </comment>
    <comment ref="C101" authorId="0">
      <text>
        <r>
          <rPr>
            <b/>
            <sz val="8"/>
            <rFont val="Tahoma"/>
            <family val="0"/>
          </rPr>
          <t>Desplazados</t>
        </r>
      </text>
    </comment>
  </commentList>
</comments>
</file>

<file path=xl/sharedStrings.xml><?xml version="1.0" encoding="utf-8"?>
<sst xmlns="http://schemas.openxmlformats.org/spreadsheetml/2006/main" count="214" uniqueCount="79">
  <si>
    <t>ALCALDIA DE PASTO</t>
  </si>
  <si>
    <t>SECRETARIA MUNICIPAL DE SALUD</t>
  </si>
  <si>
    <t>REGIMEN SUBSIDIADO A DICIEMBRE 2007</t>
  </si>
  <si>
    <t>EPS</t>
  </si>
  <si>
    <t>Contrato</t>
  </si>
  <si>
    <t>Estado Afiliacion Activo Base de Datos</t>
  </si>
  <si>
    <t>Estado Afiliacion Suspendido Base de Datos</t>
  </si>
  <si>
    <t>Usuarios en Base de Datos</t>
  </si>
  <si>
    <t>Poblacion en Contrato</t>
  </si>
  <si>
    <t>Cupos por Cubrir</t>
  </si>
  <si>
    <t>CAPRECOM</t>
  </si>
  <si>
    <t>EPS020</t>
  </si>
  <si>
    <t>200701600</t>
  </si>
  <si>
    <t>Subs. Total</t>
  </si>
  <si>
    <t>SubTotal</t>
  </si>
  <si>
    <t>CONDOR</t>
  </si>
  <si>
    <t>EPS030</t>
  </si>
  <si>
    <t>200700102</t>
  </si>
  <si>
    <t>200700402</t>
  </si>
  <si>
    <t>200700802</t>
  </si>
  <si>
    <t>200701101</t>
  </si>
  <si>
    <t>200701301</t>
  </si>
  <si>
    <t>200700601</t>
  </si>
  <si>
    <t>Subs. Parcial</t>
  </si>
  <si>
    <t>MALLAMAS</t>
  </si>
  <si>
    <t>EPSI05</t>
  </si>
  <si>
    <t>200700301</t>
  </si>
  <si>
    <t>200701001</t>
  </si>
  <si>
    <t>200701500</t>
  </si>
  <si>
    <t>EMSSANAR</t>
  </si>
  <si>
    <t>ESS118</t>
  </si>
  <si>
    <t>200700202</t>
  </si>
  <si>
    <t>200700502</t>
  </si>
  <si>
    <t>200700902</t>
  </si>
  <si>
    <t>200701201</t>
  </si>
  <si>
    <t>200701401</t>
  </si>
  <si>
    <t>200700701</t>
  </si>
  <si>
    <t>TOTAL</t>
  </si>
  <si>
    <t>Cupos x Cubrir Sin Pob. Esp. (Desplazado - Indigena)</t>
  </si>
  <si>
    <t>Cupos x Cubrir con Pob. Esp. (Desplazado - Indigena)</t>
  </si>
  <si>
    <t>Total Cupos X Cubrir</t>
  </si>
  <si>
    <t>Se Pasan en Base de Datos</t>
  </si>
  <si>
    <t>Poblacion En Contrato</t>
  </si>
  <si>
    <t>Totales</t>
  </si>
  <si>
    <t>Parciales</t>
  </si>
  <si>
    <t>REGIMEN SUBSIDIADO A DICIEMBRE 2008</t>
  </si>
  <si>
    <t>200800601</t>
  </si>
  <si>
    <t>200801101</t>
  </si>
  <si>
    <t>200800101</t>
  </si>
  <si>
    <t>200800401</t>
  </si>
  <si>
    <t>200800901</t>
  </si>
  <si>
    <t>200800701</t>
  </si>
  <si>
    <t>200800301</t>
  </si>
  <si>
    <t>200800201</t>
  </si>
  <si>
    <t>200800501</t>
  </si>
  <si>
    <t>200801001</t>
  </si>
  <si>
    <t>200800801</t>
  </si>
  <si>
    <t>REGIMEN SUBSIDIADO A 30-Diciembre 2009</t>
  </si>
  <si>
    <t>200900800</t>
  </si>
  <si>
    <t>200901100</t>
  </si>
  <si>
    <t>200900100</t>
  </si>
  <si>
    <t>200900302</t>
  </si>
  <si>
    <t>200900303</t>
  </si>
  <si>
    <t>200900304</t>
  </si>
  <si>
    <t>200900305</t>
  </si>
  <si>
    <t>200900600</t>
  </si>
  <si>
    <t>200900900</t>
  </si>
  <si>
    <t>200900505</t>
  </si>
  <si>
    <t>200900200</t>
  </si>
  <si>
    <t>200900402</t>
  </si>
  <si>
    <t>200900403</t>
  </si>
  <si>
    <t>200900404</t>
  </si>
  <si>
    <t>200900405</t>
  </si>
  <si>
    <t>200900700</t>
  </si>
  <si>
    <t>200901000</t>
  </si>
  <si>
    <t>REGIMEN SUBSIDIADO A 31-Marzo-2010</t>
  </si>
  <si>
    <t>200901200</t>
  </si>
  <si>
    <t>200901400</t>
  </si>
  <si>
    <t>200901300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</si>
</sst>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$_-;\-* #,##0.00\ _$_-;_-* &quot;-&quot;??\ _$_-;_-@_-"/>
    <numFmt numFmtId="173" formatCode="_-* #,##0\ _$_-;\-* #,##0\ _$_-;_-* &quot;-&quot;??\ _$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Calisto MT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double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0" fillId="24" borderId="10" xfId="5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vertical="center" wrapText="1"/>
      <protection/>
    </xf>
    <xf numFmtId="173" fontId="19" fillId="0" borderId="11" xfId="46" applyNumberFormat="1" applyFont="1" applyFill="1" applyBorder="1" applyAlignment="1">
      <alignment horizontal="center" vertical="center" wrapText="1"/>
    </xf>
    <xf numFmtId="173" fontId="19" fillId="0" borderId="12" xfId="46" applyNumberFormat="1" applyFont="1" applyFill="1" applyBorder="1" applyAlignment="1">
      <alignment horizontal="center" vertical="center" wrapText="1"/>
    </xf>
    <xf numFmtId="0" fontId="23" fillId="16" borderId="13" xfId="51" applyFont="1" applyFill="1" applyBorder="1" applyAlignment="1">
      <alignment vertical="center" wrapText="1"/>
      <protection/>
    </xf>
    <xf numFmtId="173" fontId="19" fillId="16" borderId="13" xfId="46" applyNumberFormat="1" applyFont="1" applyFill="1" applyBorder="1" applyAlignment="1">
      <alignment horizontal="center" vertical="center" wrapText="1"/>
    </xf>
    <xf numFmtId="173" fontId="19" fillId="17" borderId="14" xfId="46" applyNumberFormat="1" applyFont="1" applyFill="1" applyBorder="1" applyAlignment="1">
      <alignment horizontal="center" vertical="center" wrapText="1"/>
    </xf>
    <xf numFmtId="173" fontId="20" fillId="17" borderId="15" xfId="46" applyNumberFormat="1" applyFont="1" applyFill="1" applyBorder="1" applyAlignment="1">
      <alignment horizontal="center" vertical="center" wrapText="1"/>
    </xf>
    <xf numFmtId="173" fontId="20" fillId="17" borderId="16" xfId="46" applyNumberFormat="1" applyFont="1" applyFill="1" applyBorder="1" applyAlignment="1">
      <alignment horizontal="center" vertical="center" wrapText="1"/>
    </xf>
    <xf numFmtId="0" fontId="19" fillId="0" borderId="13" xfId="51" applyFont="1" applyFill="1" applyBorder="1" applyAlignment="1">
      <alignment vertical="center" wrapText="1"/>
      <protection/>
    </xf>
    <xf numFmtId="173" fontId="19" fillId="0" borderId="13" xfId="46" applyNumberFormat="1" applyFont="1" applyFill="1" applyBorder="1" applyAlignment="1">
      <alignment horizontal="center" vertical="center" wrapText="1"/>
    </xf>
    <xf numFmtId="173" fontId="19" fillId="0" borderId="14" xfId="46" applyNumberFormat="1" applyFont="1" applyFill="1" applyBorder="1" applyAlignment="1">
      <alignment horizontal="center" vertical="center" wrapText="1"/>
    </xf>
    <xf numFmtId="0" fontId="23" fillId="16" borderId="13" xfId="51" applyFont="1" applyFill="1" applyBorder="1" applyAlignment="1">
      <alignment horizontal="right" vertical="center" wrapText="1"/>
      <protection/>
    </xf>
    <xf numFmtId="173" fontId="24" fillId="17" borderId="17" xfId="46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3" fontId="22" fillId="0" borderId="13" xfId="0" applyNumberFormat="1" applyFont="1" applyBorder="1" applyAlignment="1">
      <alignment vertical="center" wrapText="1"/>
    </xf>
    <xf numFmtId="3" fontId="21" fillId="17" borderId="0" xfId="0" applyNumberFormat="1" applyFont="1" applyFill="1" applyBorder="1" applyAlignment="1">
      <alignment vertical="center" wrapText="1"/>
    </xf>
    <xf numFmtId="0" fontId="20" fillId="24" borderId="18" xfId="51" applyFont="1" applyFill="1" applyBorder="1" applyAlignment="1">
      <alignment horizontal="center" vertical="center" wrapText="1"/>
      <protection/>
    </xf>
    <xf numFmtId="0" fontId="26" fillId="24" borderId="18" xfId="51" applyFont="1" applyFill="1" applyBorder="1" applyAlignment="1">
      <alignment horizontal="center" vertical="center" wrapText="1"/>
      <protection/>
    </xf>
    <xf numFmtId="0" fontId="26" fillId="24" borderId="19" xfId="51" applyFont="1" applyFill="1" applyBorder="1" applyAlignment="1">
      <alignment horizontal="center" vertical="center" wrapText="1"/>
      <protection/>
    </xf>
    <xf numFmtId="0" fontId="19" fillId="0" borderId="20" xfId="51" applyFont="1" applyFill="1" applyBorder="1" applyAlignment="1">
      <alignment vertical="center" wrapText="1"/>
      <protection/>
    </xf>
    <xf numFmtId="3" fontId="19" fillId="0" borderId="21" xfId="51" applyNumberFormat="1" applyFont="1" applyFill="1" applyBorder="1" applyAlignment="1">
      <alignment vertical="center" wrapText="1"/>
      <protection/>
    </xf>
    <xf numFmtId="3" fontId="19" fillId="0" borderId="12" xfId="51" applyNumberFormat="1" applyFont="1" applyFill="1" applyBorder="1" applyAlignment="1">
      <alignment vertical="center" wrapText="1"/>
      <protection/>
    </xf>
    <xf numFmtId="3" fontId="19" fillId="0" borderId="20" xfId="51" applyNumberFormat="1" applyFont="1" applyFill="1" applyBorder="1" applyAlignment="1">
      <alignment vertical="center" wrapText="1"/>
      <protection/>
    </xf>
    <xf numFmtId="0" fontId="19" fillId="0" borderId="22" xfId="51" applyFont="1" applyFill="1" applyBorder="1" applyAlignment="1">
      <alignment vertical="center" wrapText="1"/>
      <protection/>
    </xf>
    <xf numFmtId="3" fontId="19" fillId="0" borderId="23" xfId="51" applyNumberFormat="1" applyFont="1" applyFill="1" applyBorder="1" applyAlignment="1">
      <alignment vertical="center" wrapText="1"/>
      <protection/>
    </xf>
    <xf numFmtId="3" fontId="19" fillId="0" borderId="16" xfId="51" applyNumberFormat="1" applyFont="1" applyFill="1" applyBorder="1" applyAlignment="1">
      <alignment vertical="center" wrapText="1"/>
      <protection/>
    </xf>
    <xf numFmtId="3" fontId="19" fillId="0" borderId="22" xfId="51" applyNumberFormat="1" applyFont="1" applyFill="1" applyBorder="1" applyAlignment="1">
      <alignment vertical="center" wrapText="1"/>
      <protection/>
    </xf>
    <xf numFmtId="0" fontId="27" fillId="25" borderId="18" xfId="51" applyFont="1" applyFill="1" applyBorder="1" applyAlignment="1">
      <alignment horizontal="right" vertical="center" wrapText="1"/>
      <protection/>
    </xf>
    <xf numFmtId="3" fontId="27" fillId="25" borderId="24" xfId="51" applyNumberFormat="1" applyFont="1" applyFill="1" applyBorder="1" applyAlignment="1">
      <alignment horizontal="right" vertical="center" wrapText="1"/>
      <protection/>
    </xf>
    <xf numFmtId="3" fontId="27" fillId="25" borderId="25" xfId="51" applyNumberFormat="1" applyFont="1" applyFill="1" applyBorder="1" applyAlignment="1">
      <alignment horizontal="right" vertical="center" wrapText="1"/>
      <protection/>
    </xf>
    <xf numFmtId="3" fontId="27" fillId="25" borderId="18" xfId="51" applyNumberFormat="1" applyFont="1" applyFill="1" applyBorder="1" applyAlignment="1">
      <alignment horizontal="right" vertical="center" wrapText="1"/>
      <protection/>
    </xf>
    <xf numFmtId="3" fontId="23" fillId="26" borderId="24" xfId="51" applyNumberFormat="1" applyFont="1" applyFill="1" applyBorder="1" applyAlignment="1">
      <alignment vertical="center" wrapText="1"/>
      <protection/>
    </xf>
    <xf numFmtId="3" fontId="23" fillId="26" borderId="25" xfId="51" applyNumberFormat="1" applyFont="1" applyFill="1" applyBorder="1" applyAlignment="1">
      <alignment vertical="center" wrapText="1"/>
      <protection/>
    </xf>
    <xf numFmtId="3" fontId="23" fillId="26" borderId="18" xfId="51" applyNumberFormat="1" applyFont="1" applyFill="1" applyBorder="1" applyAlignment="1">
      <alignment vertical="center" wrapText="1"/>
      <protection/>
    </xf>
    <xf numFmtId="0" fontId="19" fillId="0" borderId="26" xfId="51" applyFont="1" applyFill="1" applyBorder="1" applyAlignment="1">
      <alignment vertical="center" wrapText="1"/>
      <protection/>
    </xf>
    <xf numFmtId="3" fontId="19" fillId="0" borderId="27" xfId="51" applyNumberFormat="1" applyFont="1" applyFill="1" applyBorder="1" applyAlignment="1">
      <alignment vertical="center" wrapText="1"/>
      <protection/>
    </xf>
    <xf numFmtId="3" fontId="19" fillId="0" borderId="28" xfId="51" applyNumberFormat="1" applyFont="1" applyFill="1" applyBorder="1" applyAlignment="1">
      <alignment vertical="center" wrapText="1"/>
      <protection/>
    </xf>
    <xf numFmtId="3" fontId="19" fillId="0" borderId="29" xfId="51" applyNumberFormat="1" applyFont="1" applyFill="1" applyBorder="1" applyAlignment="1">
      <alignment vertical="center" wrapText="1"/>
      <protection/>
    </xf>
    <xf numFmtId="0" fontId="19" fillId="0" borderId="30" xfId="51" applyFont="1" applyFill="1" applyBorder="1" applyAlignment="1">
      <alignment vertical="center" wrapText="1"/>
      <protection/>
    </xf>
    <xf numFmtId="3" fontId="19" fillId="0" borderId="31" xfId="51" applyNumberFormat="1" applyFont="1" applyFill="1" applyBorder="1" applyAlignment="1">
      <alignment vertical="center" wrapText="1"/>
      <protection/>
    </xf>
    <xf numFmtId="3" fontId="19" fillId="0" borderId="32" xfId="51" applyNumberFormat="1" applyFont="1" applyFill="1" applyBorder="1" applyAlignment="1">
      <alignment vertical="center" wrapText="1"/>
      <protection/>
    </xf>
    <xf numFmtId="3" fontId="19" fillId="0" borderId="33" xfId="51" applyNumberFormat="1" applyFont="1" applyFill="1" applyBorder="1" applyAlignment="1">
      <alignment vertical="center" wrapText="1"/>
      <protection/>
    </xf>
    <xf numFmtId="0" fontId="19" fillId="0" borderId="34" xfId="51" applyFont="1" applyFill="1" applyBorder="1" applyAlignment="1">
      <alignment vertical="center" wrapText="1"/>
      <protection/>
    </xf>
    <xf numFmtId="0" fontId="27" fillId="25" borderId="19" xfId="51" applyFont="1" applyFill="1" applyBorder="1" applyAlignment="1">
      <alignment horizontal="right" vertical="center" wrapText="1"/>
      <protection/>
    </xf>
    <xf numFmtId="0" fontId="19" fillId="0" borderId="35" xfId="51" applyFont="1" applyFill="1" applyBorder="1" applyAlignment="1">
      <alignment vertical="center" wrapText="1"/>
      <protection/>
    </xf>
    <xf numFmtId="3" fontId="24" fillId="17" borderId="24" xfId="0" applyNumberFormat="1" applyFont="1" applyFill="1" applyBorder="1" applyAlignment="1">
      <alignment horizontal="right" vertical="center" wrapText="1"/>
    </xf>
    <xf numFmtId="3" fontId="24" fillId="17" borderId="25" xfId="0" applyNumberFormat="1" applyFont="1" applyFill="1" applyBorder="1" applyAlignment="1">
      <alignment horizontal="right" vertical="center" wrapText="1"/>
    </xf>
    <xf numFmtId="3" fontId="24" fillId="17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36" xfId="0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27" fillId="27" borderId="18" xfId="51" applyFont="1" applyFill="1" applyBorder="1" applyAlignment="1">
      <alignment horizontal="right" vertical="center" wrapText="1"/>
      <protection/>
    </xf>
    <xf numFmtId="3" fontId="27" fillId="27" borderId="24" xfId="51" applyNumberFormat="1" applyFont="1" applyFill="1" applyBorder="1" applyAlignment="1">
      <alignment horizontal="right" vertical="center" wrapText="1"/>
      <protection/>
    </xf>
    <xf numFmtId="3" fontId="27" fillId="27" borderId="25" xfId="51" applyNumberFormat="1" applyFont="1" applyFill="1" applyBorder="1" applyAlignment="1">
      <alignment horizontal="right" vertical="center" wrapText="1"/>
      <protection/>
    </xf>
    <xf numFmtId="3" fontId="27" fillId="27" borderId="18" xfId="51" applyNumberFormat="1" applyFont="1" applyFill="1" applyBorder="1" applyAlignment="1">
      <alignment horizontal="right" vertical="center" wrapText="1"/>
      <protection/>
    </xf>
    <xf numFmtId="3" fontId="23" fillId="28" borderId="24" xfId="51" applyNumberFormat="1" applyFont="1" applyFill="1" applyBorder="1" applyAlignment="1">
      <alignment vertical="center" wrapText="1"/>
      <protection/>
    </xf>
    <xf numFmtId="3" fontId="23" fillId="28" borderId="25" xfId="51" applyNumberFormat="1" applyFont="1" applyFill="1" applyBorder="1" applyAlignment="1">
      <alignment vertical="center" wrapText="1"/>
      <protection/>
    </xf>
    <xf numFmtId="3" fontId="23" fillId="28" borderId="18" xfId="51" applyNumberFormat="1" applyFont="1" applyFill="1" applyBorder="1" applyAlignment="1">
      <alignment vertical="center" wrapText="1"/>
      <protection/>
    </xf>
    <xf numFmtId="0" fontId="19" fillId="0" borderId="37" xfId="51" applyFont="1" applyFill="1" applyBorder="1" applyAlignment="1">
      <alignment vertical="center" wrapText="1"/>
      <protection/>
    </xf>
    <xf numFmtId="3" fontId="19" fillId="0" borderId="38" xfId="51" applyNumberFormat="1" applyFont="1" applyFill="1" applyBorder="1" applyAlignment="1">
      <alignment vertical="center" wrapText="1"/>
      <protection/>
    </xf>
    <xf numFmtId="0" fontId="27" fillId="27" borderId="19" xfId="51" applyFont="1" applyFill="1" applyBorder="1" applyAlignment="1">
      <alignment horizontal="right" vertical="center" wrapText="1"/>
      <protection/>
    </xf>
    <xf numFmtId="3" fontId="24" fillId="22" borderId="24" xfId="0" applyNumberFormat="1" applyFont="1" applyFill="1" applyBorder="1" applyAlignment="1">
      <alignment horizontal="right" vertical="center" wrapText="1"/>
    </xf>
    <xf numFmtId="3" fontId="24" fillId="22" borderId="25" xfId="0" applyNumberFormat="1" applyFont="1" applyFill="1" applyBorder="1" applyAlignment="1">
      <alignment horizontal="right" vertical="center" wrapText="1"/>
    </xf>
    <xf numFmtId="3" fontId="24" fillId="22" borderId="18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3" fontId="0" fillId="0" borderId="36" xfId="0" applyNumberFormat="1" applyBorder="1" applyAlignment="1">
      <alignment vertical="center" wrapText="1"/>
    </xf>
    <xf numFmtId="3" fontId="29" fillId="0" borderId="36" xfId="0" applyNumberFormat="1" applyFont="1" applyBorder="1" applyAlignment="1">
      <alignment vertical="center" wrapText="1"/>
    </xf>
    <xf numFmtId="3" fontId="31" fillId="0" borderId="36" xfId="0" applyNumberFormat="1" applyFont="1" applyBorder="1" applyAlignment="1">
      <alignment vertical="center" wrapText="1"/>
    </xf>
    <xf numFmtId="0" fontId="24" fillId="22" borderId="24" xfId="0" applyFont="1" applyFill="1" applyBorder="1" applyAlignment="1">
      <alignment horizontal="center" vertical="center" wrapText="1"/>
    </xf>
    <xf numFmtId="0" fontId="24" fillId="22" borderId="39" xfId="0" applyFont="1" applyFill="1" applyBorder="1" applyAlignment="1">
      <alignment horizontal="center" vertical="center" wrapText="1"/>
    </xf>
    <xf numFmtId="0" fontId="24" fillId="22" borderId="25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40" xfId="51" applyFont="1" applyFill="1" applyBorder="1" applyAlignment="1">
      <alignment horizontal="center" vertical="center" wrapText="1"/>
      <protection/>
    </xf>
    <xf numFmtId="0" fontId="20" fillId="0" borderId="41" xfId="51" applyFont="1" applyFill="1" applyBorder="1" applyAlignment="1">
      <alignment horizontal="center" vertical="center" wrapText="1"/>
      <protection/>
    </xf>
    <xf numFmtId="0" fontId="23" fillId="28" borderId="42" xfId="51" applyFont="1" applyFill="1" applyBorder="1" applyAlignment="1">
      <alignment horizontal="center" vertical="center" wrapText="1"/>
      <protection/>
    </xf>
    <xf numFmtId="0" fontId="23" fillId="28" borderId="43" xfId="51" applyFont="1" applyFill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3" fillId="28" borderId="24" xfId="51" applyFont="1" applyFill="1" applyBorder="1" applyAlignment="1">
      <alignment horizontal="center" vertical="center" wrapText="1"/>
      <protection/>
    </xf>
    <xf numFmtId="0" fontId="23" fillId="28" borderId="25" xfId="51" applyFont="1" applyFill="1" applyBorder="1" applyAlignment="1">
      <alignment horizontal="center" vertical="center" wrapText="1"/>
      <protection/>
    </xf>
    <xf numFmtId="0" fontId="18" fillId="10" borderId="45" xfId="0" applyFont="1" applyFill="1" applyBorder="1" applyAlignment="1">
      <alignment horizontal="center" vertical="center" wrapText="1"/>
    </xf>
    <xf numFmtId="0" fontId="20" fillId="24" borderId="24" xfId="51" applyFont="1" applyFill="1" applyBorder="1" applyAlignment="1">
      <alignment horizontal="center" vertical="center" wrapText="1"/>
      <protection/>
    </xf>
    <xf numFmtId="0" fontId="20" fillId="24" borderId="25" xfId="51" applyFont="1" applyFill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4" fillId="17" borderId="24" xfId="0" applyFont="1" applyFill="1" applyBorder="1" applyAlignment="1">
      <alignment horizontal="center" vertical="center" wrapText="1"/>
    </xf>
    <xf numFmtId="0" fontId="24" fillId="17" borderId="39" xfId="0" applyFont="1" applyFill="1" applyBorder="1" applyAlignment="1">
      <alignment horizontal="center" vertical="center" wrapText="1"/>
    </xf>
    <xf numFmtId="0" fontId="24" fillId="17" borderId="25" xfId="0" applyFont="1" applyFill="1" applyBorder="1" applyAlignment="1">
      <alignment horizontal="center" vertical="center" wrapText="1"/>
    </xf>
    <xf numFmtId="0" fontId="23" fillId="26" borderId="42" xfId="51" applyFont="1" applyFill="1" applyBorder="1" applyAlignment="1">
      <alignment horizontal="center" vertical="center" wrapText="1"/>
      <protection/>
    </xf>
    <xf numFmtId="0" fontId="23" fillId="26" borderId="43" xfId="51" applyFont="1" applyFill="1" applyBorder="1" applyAlignment="1">
      <alignment horizontal="center" vertical="center" wrapText="1"/>
      <protection/>
    </xf>
    <xf numFmtId="0" fontId="23" fillId="26" borderId="24" xfId="51" applyFont="1" applyFill="1" applyBorder="1" applyAlignment="1">
      <alignment horizontal="center" vertical="center" wrapText="1"/>
      <protection/>
    </xf>
    <xf numFmtId="0" fontId="23" fillId="26" borderId="25" xfId="51" applyFont="1" applyFill="1" applyBorder="1" applyAlignment="1">
      <alignment horizontal="center" vertical="center" wrapText="1"/>
      <protection/>
    </xf>
    <xf numFmtId="0" fontId="18" fillId="10" borderId="0" xfId="0" applyFont="1" applyFill="1" applyBorder="1" applyAlignment="1">
      <alignment horizontal="center" vertical="center" wrapText="1"/>
    </xf>
    <xf numFmtId="0" fontId="23" fillId="26" borderId="47" xfId="51" applyFont="1" applyFill="1" applyBorder="1" applyAlignment="1">
      <alignment horizontal="center" vertical="center" wrapText="1"/>
      <protection/>
    </xf>
    <xf numFmtId="0" fontId="23" fillId="26" borderId="19" xfId="51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11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3" fillId="17" borderId="15" xfId="51" applyFont="1" applyFill="1" applyBorder="1" applyAlignment="1">
      <alignment vertical="center" wrapText="1"/>
      <protection/>
    </xf>
    <xf numFmtId="0" fontId="24" fillId="17" borderId="17" xfId="0" applyFont="1" applyFill="1" applyBorder="1" applyAlignment="1">
      <alignment horizontal="center" vertical="center" wrapText="1"/>
    </xf>
    <xf numFmtId="0" fontId="18" fillId="10" borderId="49" xfId="0" applyFont="1" applyFill="1" applyBorder="1" applyAlignment="1">
      <alignment horizontal="center" vertical="center" wrapText="1"/>
    </xf>
    <xf numFmtId="0" fontId="20" fillId="24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85725</xdr:rowOff>
    </xdr:from>
    <xdr:to>
      <xdr:col>1</xdr:col>
      <xdr:colOff>466725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790575" y="8696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104775</xdr:rowOff>
    </xdr:from>
    <xdr:to>
      <xdr:col>1</xdr:col>
      <xdr:colOff>466725</xdr:colOff>
      <xdr:row>34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90575" y="8905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47625</xdr:rowOff>
    </xdr:from>
    <xdr:to>
      <xdr:col>7</xdr:col>
      <xdr:colOff>609600</xdr:colOff>
      <xdr:row>2</xdr:row>
      <xdr:rowOff>9525</xdr:rowOff>
    </xdr:to>
    <xdr:pic>
      <xdr:nvPicPr>
        <xdr:cNvPr id="3" name="Picture 643" descr="LOGO SECRETARIA DE 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76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41</xdr:row>
      <xdr:rowOff>9525</xdr:rowOff>
    </xdr:from>
    <xdr:to>
      <xdr:col>7</xdr:col>
      <xdr:colOff>714375</xdr:colOff>
      <xdr:row>42</xdr:row>
      <xdr:rowOff>209550</xdr:rowOff>
    </xdr:to>
    <xdr:pic>
      <xdr:nvPicPr>
        <xdr:cNvPr id="4" name="Picture 643" descr="LOGO SECRETARIA DE SALU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14412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1</xdr:row>
      <xdr:rowOff>209550</xdr:rowOff>
    </xdr:to>
    <xdr:pic>
      <xdr:nvPicPr>
        <xdr:cNvPr id="5" name="Picture 642" descr="escud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69</xdr:row>
      <xdr:rowOff>85725</xdr:rowOff>
    </xdr:from>
    <xdr:to>
      <xdr:col>1</xdr:col>
      <xdr:colOff>466725</xdr:colOff>
      <xdr:row>69</xdr:row>
      <xdr:rowOff>85725</xdr:rowOff>
    </xdr:to>
    <xdr:sp>
      <xdr:nvSpPr>
        <xdr:cNvPr id="6" name="Line 15"/>
        <xdr:cNvSpPr>
          <a:spLocks/>
        </xdr:cNvSpPr>
      </xdr:nvSpPr>
      <xdr:spPr>
        <a:xfrm>
          <a:off x="790575" y="17087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95250</xdr:rowOff>
    </xdr:from>
    <xdr:to>
      <xdr:col>1</xdr:col>
      <xdr:colOff>466725</xdr:colOff>
      <xdr:row>70</xdr:row>
      <xdr:rowOff>95250</xdr:rowOff>
    </xdr:to>
    <xdr:sp>
      <xdr:nvSpPr>
        <xdr:cNvPr id="7" name="Line 16"/>
        <xdr:cNvSpPr>
          <a:spLocks/>
        </xdr:cNvSpPr>
      </xdr:nvSpPr>
      <xdr:spPr>
        <a:xfrm>
          <a:off x="790575" y="17287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85725</xdr:rowOff>
    </xdr:from>
    <xdr:to>
      <xdr:col>1</xdr:col>
      <xdr:colOff>466725</xdr:colOff>
      <xdr:row>69</xdr:row>
      <xdr:rowOff>85725</xdr:rowOff>
    </xdr:to>
    <xdr:sp>
      <xdr:nvSpPr>
        <xdr:cNvPr id="8" name="Line 17"/>
        <xdr:cNvSpPr>
          <a:spLocks/>
        </xdr:cNvSpPr>
      </xdr:nvSpPr>
      <xdr:spPr>
        <a:xfrm>
          <a:off x="790575" y="17087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95250</xdr:rowOff>
    </xdr:from>
    <xdr:to>
      <xdr:col>1</xdr:col>
      <xdr:colOff>466725</xdr:colOff>
      <xdr:row>70</xdr:row>
      <xdr:rowOff>95250</xdr:rowOff>
    </xdr:to>
    <xdr:sp>
      <xdr:nvSpPr>
        <xdr:cNvPr id="9" name="Line 18"/>
        <xdr:cNvSpPr>
          <a:spLocks/>
        </xdr:cNvSpPr>
      </xdr:nvSpPr>
      <xdr:spPr>
        <a:xfrm>
          <a:off x="790575" y="17287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85725</xdr:rowOff>
    </xdr:from>
    <xdr:to>
      <xdr:col>1</xdr:col>
      <xdr:colOff>466725</xdr:colOff>
      <xdr:row>108</xdr:row>
      <xdr:rowOff>85725</xdr:rowOff>
    </xdr:to>
    <xdr:sp>
      <xdr:nvSpPr>
        <xdr:cNvPr id="10" name="Line 1"/>
        <xdr:cNvSpPr>
          <a:spLocks/>
        </xdr:cNvSpPr>
      </xdr:nvSpPr>
      <xdr:spPr>
        <a:xfrm>
          <a:off x="790575" y="259080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109</xdr:row>
      <xdr:rowOff>95250</xdr:rowOff>
    </xdr:from>
    <xdr:to>
      <xdr:col>1</xdr:col>
      <xdr:colOff>466725</xdr:colOff>
      <xdr:row>109</xdr:row>
      <xdr:rowOff>95250</xdr:rowOff>
    </xdr:to>
    <xdr:sp>
      <xdr:nvSpPr>
        <xdr:cNvPr id="11" name="Line 2"/>
        <xdr:cNvSpPr>
          <a:spLocks/>
        </xdr:cNvSpPr>
      </xdr:nvSpPr>
      <xdr:spPr>
        <a:xfrm>
          <a:off x="790575" y="26108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73</xdr:row>
      <xdr:rowOff>104775</xdr:rowOff>
    </xdr:from>
    <xdr:to>
      <xdr:col>8</xdr:col>
      <xdr:colOff>704850</xdr:colOff>
      <xdr:row>76</xdr:row>
      <xdr:rowOff>76200</xdr:rowOff>
    </xdr:to>
    <xdr:pic>
      <xdr:nvPicPr>
        <xdr:cNvPr id="12" name="Picture 643" descr="LOGO SECRETARIA DE SAL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1788795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113</xdr:row>
      <xdr:rowOff>104775</xdr:rowOff>
    </xdr:from>
    <xdr:to>
      <xdr:col>8</xdr:col>
      <xdr:colOff>704850</xdr:colOff>
      <xdr:row>116</xdr:row>
      <xdr:rowOff>76200</xdr:rowOff>
    </xdr:to>
    <xdr:pic>
      <xdr:nvPicPr>
        <xdr:cNvPr id="13" name="Picture 643" descr="LOGO SECRETARIA DE SAL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2688907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151</xdr:row>
      <xdr:rowOff>85725</xdr:rowOff>
    </xdr:from>
    <xdr:to>
      <xdr:col>1</xdr:col>
      <xdr:colOff>466725</xdr:colOff>
      <xdr:row>151</xdr:row>
      <xdr:rowOff>85725</xdr:rowOff>
    </xdr:to>
    <xdr:sp>
      <xdr:nvSpPr>
        <xdr:cNvPr id="14" name="Line 1"/>
        <xdr:cNvSpPr>
          <a:spLocks/>
        </xdr:cNvSpPr>
      </xdr:nvSpPr>
      <xdr:spPr>
        <a:xfrm>
          <a:off x="790575" y="34880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95250</xdr:rowOff>
    </xdr:from>
    <xdr:to>
      <xdr:col>1</xdr:col>
      <xdr:colOff>466725</xdr:colOff>
      <xdr:row>152</xdr:row>
      <xdr:rowOff>95250</xdr:rowOff>
    </xdr:to>
    <xdr:sp>
      <xdr:nvSpPr>
        <xdr:cNvPr id="15" name="Line 2"/>
        <xdr:cNvSpPr>
          <a:spLocks/>
        </xdr:cNvSpPr>
      </xdr:nvSpPr>
      <xdr:spPr>
        <a:xfrm>
          <a:off x="790575" y="35080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4" max="4" width="14.28125" style="0" bestFit="1" customWidth="1"/>
    <col min="5" max="5" width="12.7109375" style="0" bestFit="1" customWidth="1"/>
    <col min="6" max="7" width="14.28125" style="0" bestFit="1" customWidth="1"/>
  </cols>
  <sheetData>
    <row r="1" spans="1:8" ht="16.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6.5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ht="15">
      <c r="A3" s="121" t="s">
        <v>2</v>
      </c>
      <c r="B3" s="121"/>
      <c r="C3" s="121"/>
      <c r="D3" s="121"/>
      <c r="E3" s="121"/>
      <c r="F3" s="121"/>
      <c r="G3" s="121"/>
      <c r="H3" s="121"/>
    </row>
    <row r="4" spans="1:8" ht="64.5" thickBot="1">
      <c r="A4" s="122" t="s">
        <v>3</v>
      </c>
      <c r="B4" s="122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5">
      <c r="A5" s="113" t="s">
        <v>10</v>
      </c>
      <c r="B5" s="116" t="s">
        <v>11</v>
      </c>
      <c r="C5" s="2" t="s">
        <v>12</v>
      </c>
      <c r="D5" s="3">
        <v>2906</v>
      </c>
      <c r="E5" s="3">
        <v>331</v>
      </c>
      <c r="F5" s="3">
        <v>3237</v>
      </c>
      <c r="G5" s="3">
        <v>3182</v>
      </c>
      <c r="H5" s="4">
        <f>+G5-F5</f>
        <v>-55</v>
      </c>
    </row>
    <row r="6" spans="1:8" ht="25.5">
      <c r="A6" s="114"/>
      <c r="B6" s="117"/>
      <c r="C6" s="5" t="s">
        <v>13</v>
      </c>
      <c r="D6" s="6">
        <f>SUM(D5:D5)</f>
        <v>2906</v>
      </c>
      <c r="E6" s="6">
        <f>SUM(E5:E5)</f>
        <v>331</v>
      </c>
      <c r="F6" s="6">
        <f>SUM(F5:F5)</f>
        <v>3237</v>
      </c>
      <c r="G6" s="6">
        <f>SUM(G5:G5)</f>
        <v>3182</v>
      </c>
      <c r="H6" s="7">
        <v>0</v>
      </c>
    </row>
    <row r="7" spans="1:8" ht="15.75" thickBot="1">
      <c r="A7" s="115"/>
      <c r="B7" s="119" t="s">
        <v>14</v>
      </c>
      <c r="C7" s="119"/>
      <c r="D7" s="8">
        <f>SUM(D6)</f>
        <v>2906</v>
      </c>
      <c r="E7" s="8">
        <f>SUM(E6)</f>
        <v>331</v>
      </c>
      <c r="F7" s="8">
        <f>SUM(F6)</f>
        <v>3237</v>
      </c>
      <c r="G7" s="8">
        <f>SUM(G6)</f>
        <v>3182</v>
      </c>
      <c r="H7" s="9">
        <f>SUM(H6)</f>
        <v>0</v>
      </c>
    </row>
    <row r="8" spans="1:8" ht="15">
      <c r="A8" s="113" t="s">
        <v>15</v>
      </c>
      <c r="B8" s="116" t="s">
        <v>16</v>
      </c>
      <c r="C8" s="2" t="s">
        <v>17</v>
      </c>
      <c r="D8" s="3">
        <v>89286</v>
      </c>
      <c r="E8" s="3">
        <v>5446</v>
      </c>
      <c r="F8" s="3">
        <v>94732</v>
      </c>
      <c r="G8" s="3">
        <v>94652</v>
      </c>
      <c r="H8" s="4">
        <f>+G8-F8</f>
        <v>-80</v>
      </c>
    </row>
    <row r="9" spans="1:8" ht="15">
      <c r="A9" s="114"/>
      <c r="B9" s="117"/>
      <c r="C9" s="10" t="s">
        <v>18</v>
      </c>
      <c r="D9" s="11">
        <v>4270</v>
      </c>
      <c r="E9" s="11">
        <v>352</v>
      </c>
      <c r="F9" s="11">
        <v>4622</v>
      </c>
      <c r="G9" s="11">
        <v>5091</v>
      </c>
      <c r="H9" s="12">
        <f>+G9-F9</f>
        <v>469</v>
      </c>
    </row>
    <row r="10" spans="1:8" ht="15">
      <c r="A10" s="114"/>
      <c r="B10" s="117"/>
      <c r="C10" s="10" t="s">
        <v>19</v>
      </c>
      <c r="D10" s="11">
        <v>102</v>
      </c>
      <c r="E10" s="11">
        <v>12</v>
      </c>
      <c r="F10" s="11">
        <v>114</v>
      </c>
      <c r="G10" s="11">
        <v>114</v>
      </c>
      <c r="H10" s="12">
        <f>+G10-F10</f>
        <v>0</v>
      </c>
    </row>
    <row r="11" spans="1:8" ht="15">
      <c r="A11" s="114"/>
      <c r="B11" s="117"/>
      <c r="C11" s="10" t="s">
        <v>20</v>
      </c>
      <c r="D11" s="11">
        <v>5966</v>
      </c>
      <c r="E11" s="11">
        <v>159</v>
      </c>
      <c r="F11" s="11">
        <v>6125</v>
      </c>
      <c r="G11" s="11">
        <v>6113</v>
      </c>
      <c r="H11" s="12">
        <f>+G11-F11</f>
        <v>-12</v>
      </c>
    </row>
    <row r="12" spans="1:8" ht="15">
      <c r="A12" s="114"/>
      <c r="B12" s="117"/>
      <c r="C12" s="10" t="s">
        <v>21</v>
      </c>
      <c r="D12" s="11">
        <v>15</v>
      </c>
      <c r="E12" s="11">
        <v>0</v>
      </c>
      <c r="F12" s="11">
        <v>15</v>
      </c>
      <c r="G12" s="11">
        <v>15</v>
      </c>
      <c r="H12" s="12">
        <f>+G12-F12</f>
        <v>0</v>
      </c>
    </row>
    <row r="13" spans="1:8" ht="25.5">
      <c r="A13" s="114"/>
      <c r="B13" s="117"/>
      <c r="C13" s="5" t="s">
        <v>13</v>
      </c>
      <c r="D13" s="6">
        <f>SUM(D8:D12)</f>
        <v>99639</v>
      </c>
      <c r="E13" s="6">
        <f>SUM(E8:E12)</f>
        <v>5969</v>
      </c>
      <c r="F13" s="6">
        <f>SUM(F8:F12)</f>
        <v>105608</v>
      </c>
      <c r="G13" s="6">
        <f>SUM(G8:G12)</f>
        <v>105985</v>
      </c>
      <c r="H13" s="7">
        <f>SUM(H9:H10,H12)</f>
        <v>469</v>
      </c>
    </row>
    <row r="14" spans="1:8" ht="15">
      <c r="A14" s="114"/>
      <c r="B14" s="117"/>
      <c r="C14" s="10" t="s">
        <v>22</v>
      </c>
      <c r="D14" s="11">
        <v>1685</v>
      </c>
      <c r="E14" s="11">
        <v>321</v>
      </c>
      <c r="F14" s="11">
        <v>2006</v>
      </c>
      <c r="G14" s="11">
        <v>2550</v>
      </c>
      <c r="H14" s="12">
        <f>+G14-F14</f>
        <v>544</v>
      </c>
    </row>
    <row r="15" spans="1:8" ht="25.5">
      <c r="A15" s="114"/>
      <c r="B15" s="118"/>
      <c r="C15" s="13" t="s">
        <v>23</v>
      </c>
      <c r="D15" s="6">
        <f>SUM(D14:D14)</f>
        <v>1685</v>
      </c>
      <c r="E15" s="6">
        <f>SUM(E14:E14)</f>
        <v>321</v>
      </c>
      <c r="F15" s="6">
        <f>SUM(F14:F14)</f>
        <v>2006</v>
      </c>
      <c r="G15" s="6">
        <f>SUM(G14:G14)</f>
        <v>2550</v>
      </c>
      <c r="H15" s="7">
        <f>SUM(H14)</f>
        <v>544</v>
      </c>
    </row>
    <row r="16" spans="1:8" ht="15.75" thickBot="1">
      <c r="A16" s="115"/>
      <c r="B16" s="119" t="s">
        <v>14</v>
      </c>
      <c r="C16" s="119"/>
      <c r="D16" s="8">
        <f>SUM(D15,D13)</f>
        <v>101324</v>
      </c>
      <c r="E16" s="8">
        <f>SUM(E15,E13)</f>
        <v>6290</v>
      </c>
      <c r="F16" s="8">
        <f>SUM(F15,F13)</f>
        <v>107614</v>
      </c>
      <c r="G16" s="8">
        <f>SUM(G15,G13)</f>
        <v>108535</v>
      </c>
      <c r="H16" s="9">
        <f>SUM(H15,H13)</f>
        <v>1013</v>
      </c>
    </row>
    <row r="17" spans="1:8" ht="15">
      <c r="A17" s="113" t="s">
        <v>24</v>
      </c>
      <c r="B17" s="116" t="s">
        <v>25</v>
      </c>
      <c r="C17" s="2" t="s">
        <v>26</v>
      </c>
      <c r="D17" s="3">
        <v>1394</v>
      </c>
      <c r="E17" s="3">
        <v>98</v>
      </c>
      <c r="F17" s="3">
        <v>1492</v>
      </c>
      <c r="G17" s="3">
        <v>1501</v>
      </c>
      <c r="H17" s="4">
        <f>+G17-F17</f>
        <v>9</v>
      </c>
    </row>
    <row r="18" spans="1:8" ht="15">
      <c r="A18" s="114"/>
      <c r="B18" s="117"/>
      <c r="C18" s="10" t="s">
        <v>27</v>
      </c>
      <c r="D18" s="11">
        <v>12</v>
      </c>
      <c r="E18" s="11">
        <v>0</v>
      </c>
      <c r="F18" s="11">
        <v>12</v>
      </c>
      <c r="G18" s="11">
        <v>12</v>
      </c>
      <c r="H18" s="12">
        <f>+G18-F18</f>
        <v>0</v>
      </c>
    </row>
    <row r="19" spans="1:8" ht="15">
      <c r="A19" s="114"/>
      <c r="B19" s="117"/>
      <c r="C19" s="10" t="s">
        <v>28</v>
      </c>
      <c r="D19" s="11">
        <v>5</v>
      </c>
      <c r="E19" s="11">
        <v>0</v>
      </c>
      <c r="F19" s="11">
        <v>5</v>
      </c>
      <c r="G19" s="11">
        <v>5</v>
      </c>
      <c r="H19" s="12">
        <f>+G19-F19</f>
        <v>0</v>
      </c>
    </row>
    <row r="20" spans="1:8" ht="25.5">
      <c r="A20" s="114"/>
      <c r="B20" s="117"/>
      <c r="C20" s="5" t="s">
        <v>13</v>
      </c>
      <c r="D20" s="6">
        <f>SUM(D17:D19)</f>
        <v>1411</v>
      </c>
      <c r="E20" s="6">
        <f>SUM(E17:E19)</f>
        <v>98</v>
      </c>
      <c r="F20" s="6">
        <f>SUM(F17:F19)</f>
        <v>1509</v>
      </c>
      <c r="G20" s="6">
        <f>SUM(G17:G19)</f>
        <v>1518</v>
      </c>
      <c r="H20" s="7">
        <f>SUM(H17:H19)</f>
        <v>9</v>
      </c>
    </row>
    <row r="21" spans="1:8" ht="15.75" thickBot="1">
      <c r="A21" s="115"/>
      <c r="B21" s="119" t="s">
        <v>14</v>
      </c>
      <c r="C21" s="119"/>
      <c r="D21" s="8">
        <f>SUM(D20)</f>
        <v>1411</v>
      </c>
      <c r="E21" s="8">
        <f>SUM(E20)</f>
        <v>98</v>
      </c>
      <c r="F21" s="8">
        <f>SUM(F20)</f>
        <v>1509</v>
      </c>
      <c r="G21" s="8">
        <f>SUM(G20)</f>
        <v>1518</v>
      </c>
      <c r="H21" s="9">
        <f>SUM(H20)</f>
        <v>9</v>
      </c>
    </row>
    <row r="22" spans="1:8" ht="15">
      <c r="A22" s="113" t="s">
        <v>29</v>
      </c>
      <c r="B22" s="116" t="s">
        <v>30</v>
      </c>
      <c r="C22" s="2" t="s">
        <v>31</v>
      </c>
      <c r="D22" s="3">
        <v>63872</v>
      </c>
      <c r="E22" s="3">
        <v>4228</v>
      </c>
      <c r="F22" s="3">
        <v>68100</v>
      </c>
      <c r="G22" s="3">
        <v>68039</v>
      </c>
      <c r="H22" s="4">
        <f>+G22-F22</f>
        <v>-61</v>
      </c>
    </row>
    <row r="23" spans="1:8" ht="15">
      <c r="A23" s="114"/>
      <c r="B23" s="117"/>
      <c r="C23" s="10" t="s">
        <v>32</v>
      </c>
      <c r="D23" s="11">
        <v>3889</v>
      </c>
      <c r="E23" s="11">
        <v>314</v>
      </c>
      <c r="F23" s="11">
        <v>4203</v>
      </c>
      <c r="G23" s="11">
        <v>5370</v>
      </c>
      <c r="H23" s="12">
        <f>+G23-F23</f>
        <v>1167</v>
      </c>
    </row>
    <row r="24" spans="1:8" ht="15">
      <c r="A24" s="114"/>
      <c r="B24" s="117"/>
      <c r="C24" s="10" t="s">
        <v>33</v>
      </c>
      <c r="D24" s="11">
        <v>108</v>
      </c>
      <c r="E24" s="11">
        <v>6</v>
      </c>
      <c r="F24" s="11">
        <v>114</v>
      </c>
      <c r="G24" s="11">
        <v>114</v>
      </c>
      <c r="H24" s="12">
        <f>+G24-F24</f>
        <v>0</v>
      </c>
    </row>
    <row r="25" spans="1:8" ht="15">
      <c r="A25" s="114"/>
      <c r="B25" s="117"/>
      <c r="C25" s="10" t="s">
        <v>34</v>
      </c>
      <c r="D25" s="11">
        <v>15492</v>
      </c>
      <c r="E25" s="11">
        <v>505</v>
      </c>
      <c r="F25" s="11">
        <v>15997</v>
      </c>
      <c r="G25" s="11">
        <v>15968</v>
      </c>
      <c r="H25" s="12">
        <f>+G25-F25</f>
        <v>-29</v>
      </c>
    </row>
    <row r="26" spans="1:8" ht="15">
      <c r="A26" s="114"/>
      <c r="B26" s="117"/>
      <c r="C26" s="10" t="s">
        <v>35</v>
      </c>
      <c r="D26" s="11">
        <v>13</v>
      </c>
      <c r="E26" s="11">
        <v>0</v>
      </c>
      <c r="F26" s="11">
        <v>13</v>
      </c>
      <c r="G26" s="11">
        <v>14</v>
      </c>
      <c r="H26" s="12">
        <f>+G26-F26</f>
        <v>1</v>
      </c>
    </row>
    <row r="27" spans="1:8" ht="25.5">
      <c r="A27" s="114"/>
      <c r="B27" s="118"/>
      <c r="C27" s="5" t="s">
        <v>13</v>
      </c>
      <c r="D27" s="6">
        <f>SUM(D22:D26)</f>
        <v>83374</v>
      </c>
      <c r="E27" s="6">
        <f>SUM(E22:E26)</f>
        <v>5053</v>
      </c>
      <c r="F27" s="6">
        <f>SUM(F22:F26)</f>
        <v>88427</v>
      </c>
      <c r="G27" s="6">
        <f>SUM(G22:G26)</f>
        <v>89505</v>
      </c>
      <c r="H27" s="7">
        <f>SUM(H23:H24,H26)</f>
        <v>1168</v>
      </c>
    </row>
    <row r="28" spans="1:8" ht="15">
      <c r="A28" s="114"/>
      <c r="B28" s="118"/>
      <c r="C28" s="10" t="s">
        <v>36</v>
      </c>
      <c r="D28" s="11">
        <v>1426</v>
      </c>
      <c r="E28" s="11">
        <v>167</v>
      </c>
      <c r="F28" s="11">
        <v>1593</v>
      </c>
      <c r="G28" s="11">
        <v>2705</v>
      </c>
      <c r="H28" s="12">
        <f>+G28-F28</f>
        <v>1112</v>
      </c>
    </row>
    <row r="29" spans="1:8" ht="25.5">
      <c r="A29" s="114"/>
      <c r="B29" s="118"/>
      <c r="C29" s="5" t="s">
        <v>23</v>
      </c>
      <c r="D29" s="6">
        <f>SUM(D28)</f>
        <v>1426</v>
      </c>
      <c r="E29" s="6">
        <f>SUM(E28)</f>
        <v>167</v>
      </c>
      <c r="F29" s="6">
        <f>SUM(F28)</f>
        <v>1593</v>
      </c>
      <c r="G29" s="6">
        <f>SUM(G28)</f>
        <v>2705</v>
      </c>
      <c r="H29" s="7">
        <f>SUM(H28)</f>
        <v>1112</v>
      </c>
    </row>
    <row r="30" spans="1:8" ht="15.75" thickBot="1">
      <c r="A30" s="115"/>
      <c r="B30" s="119" t="s">
        <v>14</v>
      </c>
      <c r="C30" s="119"/>
      <c r="D30" s="8">
        <f>SUM(D29,D27)</f>
        <v>84800</v>
      </c>
      <c r="E30" s="8">
        <f>SUM(E29,E27)</f>
        <v>5220</v>
      </c>
      <c r="F30" s="8">
        <f>SUM(F29,F27)</f>
        <v>90020</v>
      </c>
      <c r="G30" s="8">
        <f>SUM(G29,G27)</f>
        <v>92210</v>
      </c>
      <c r="H30" s="9">
        <f>SUM(H27,H29)</f>
        <v>2280</v>
      </c>
    </row>
    <row r="31" spans="1:8" ht="18">
      <c r="A31" s="120" t="s">
        <v>37</v>
      </c>
      <c r="B31" s="120"/>
      <c r="C31" s="120"/>
      <c r="D31" s="14">
        <f>SUM(D7,D30,D21,D16)</f>
        <v>190441</v>
      </c>
      <c r="E31" s="14">
        <f>SUM(E7,E30,E21,E16)</f>
        <v>11939</v>
      </c>
      <c r="F31" s="14">
        <f>SUM(F7,F30,F21,F16)</f>
        <v>202380</v>
      </c>
      <c r="G31" s="14">
        <f>SUM(G7,G30,G21,G16)</f>
        <v>205445</v>
      </c>
      <c r="H31" s="14">
        <f>SUM(H7,H30,H21,H16)</f>
        <v>3302</v>
      </c>
    </row>
    <row r="32" spans="1:8" ht="15">
      <c r="A32" s="15"/>
      <c r="B32" s="15"/>
      <c r="C32" s="15"/>
      <c r="D32" s="15"/>
      <c r="E32" s="15"/>
      <c r="F32" s="15"/>
      <c r="G32" s="15"/>
      <c r="H32" s="15"/>
    </row>
    <row r="33" spans="1:8" ht="76.5">
      <c r="A33" s="15"/>
      <c r="B33" s="15"/>
      <c r="C33" s="16" t="s">
        <v>38</v>
      </c>
      <c r="D33" s="16" t="s">
        <v>39</v>
      </c>
      <c r="E33" s="16" t="s">
        <v>40</v>
      </c>
      <c r="F33" s="16" t="s">
        <v>41</v>
      </c>
      <c r="G33" s="16" t="s">
        <v>7</v>
      </c>
      <c r="H33" s="16" t="s">
        <v>42</v>
      </c>
    </row>
    <row r="34" spans="1:8" ht="15">
      <c r="A34" s="17" t="s">
        <v>43</v>
      </c>
      <c r="B34" s="15"/>
      <c r="C34" s="18">
        <v>1</v>
      </c>
      <c r="D34" s="18">
        <f>SUM(H9,H23,H17:H19)</f>
        <v>1645</v>
      </c>
      <c r="E34" s="18">
        <f>SUM(H7,H13,H20,H27)</f>
        <v>1646</v>
      </c>
      <c r="F34" s="18">
        <f>-SUM(H5,H8,H11,H22,H25)</f>
        <v>237</v>
      </c>
      <c r="G34" s="18">
        <f>SUM(F7,F13,F20,F27)</f>
        <v>198781</v>
      </c>
      <c r="H34" s="18">
        <f>SUM(G7,G13,G20,G27)</f>
        <v>200190</v>
      </c>
    </row>
    <row r="35" spans="1:8" ht="15">
      <c r="A35" s="17" t="s">
        <v>44</v>
      </c>
      <c r="B35" s="15"/>
      <c r="C35" s="18">
        <v>1656</v>
      </c>
      <c r="D35" s="18">
        <v>0</v>
      </c>
      <c r="E35" s="18">
        <f>SUM(H15,H29)</f>
        <v>1656</v>
      </c>
      <c r="F35" s="18">
        <v>0</v>
      </c>
      <c r="G35" s="18">
        <f>SUM(F15,F29)</f>
        <v>3599</v>
      </c>
      <c r="H35" s="18">
        <f>SUM(G15,G29)</f>
        <v>5255</v>
      </c>
    </row>
    <row r="36" spans="1:8" ht="15">
      <c r="A36" s="15"/>
      <c r="B36" s="15"/>
      <c r="C36" s="19">
        <f aca="true" t="shared" si="0" ref="C36:H36">SUM(C34:C35)</f>
        <v>1657</v>
      </c>
      <c r="D36" s="19">
        <f t="shared" si="0"/>
        <v>1645</v>
      </c>
      <c r="E36" s="19">
        <f t="shared" si="0"/>
        <v>3302</v>
      </c>
      <c r="F36" s="19">
        <f t="shared" si="0"/>
        <v>237</v>
      </c>
      <c r="G36" s="19">
        <f t="shared" si="0"/>
        <v>202380</v>
      </c>
      <c r="H36" s="19">
        <f t="shared" si="0"/>
        <v>205445</v>
      </c>
    </row>
    <row r="37" spans="1:8" ht="15">
      <c r="A37" s="15"/>
      <c r="B37" s="15"/>
      <c r="C37" s="15"/>
      <c r="D37" s="15"/>
      <c r="E37" s="15"/>
      <c r="F37" s="15"/>
      <c r="G37" s="15"/>
      <c r="H37" s="15"/>
    </row>
    <row r="38" spans="1:8" ht="15">
      <c r="A38" s="15"/>
      <c r="B38" s="15"/>
      <c r="C38" s="15"/>
      <c r="D38" s="15"/>
      <c r="E38" s="15"/>
      <c r="F38" s="15"/>
      <c r="G38" s="15"/>
      <c r="H38" s="15"/>
    </row>
    <row r="39" spans="1:8" ht="15">
      <c r="A39" s="15"/>
      <c r="B39" s="15"/>
      <c r="C39" s="15"/>
      <c r="D39" s="15"/>
      <c r="E39" s="15"/>
      <c r="F39" s="15"/>
      <c r="G39" s="15"/>
      <c r="H39" s="15"/>
    </row>
    <row r="40" spans="1:8" ht="15">
      <c r="A40" s="15"/>
      <c r="B40" s="15"/>
      <c r="C40" s="15"/>
      <c r="D40" s="15"/>
      <c r="E40" s="15"/>
      <c r="F40" s="15"/>
      <c r="G40" s="15"/>
      <c r="H40" s="15"/>
    </row>
    <row r="41" spans="1:8" ht="15">
      <c r="A41" s="15"/>
      <c r="B41" s="15"/>
      <c r="C41" s="15"/>
      <c r="D41" s="15"/>
      <c r="E41" s="15"/>
      <c r="F41" s="15"/>
      <c r="G41" s="15"/>
      <c r="H41" s="15"/>
    </row>
    <row r="42" spans="1:8" ht="16.5">
      <c r="A42" s="102" t="s">
        <v>0</v>
      </c>
      <c r="B42" s="102"/>
      <c r="C42" s="102"/>
      <c r="D42" s="102"/>
      <c r="E42" s="102"/>
      <c r="F42" s="102"/>
      <c r="G42" s="102"/>
      <c r="H42" s="102"/>
    </row>
    <row r="43" spans="1:8" ht="16.5">
      <c r="A43" s="102" t="s">
        <v>1</v>
      </c>
      <c r="B43" s="102"/>
      <c r="C43" s="102"/>
      <c r="D43" s="102"/>
      <c r="E43" s="102"/>
      <c r="F43" s="102"/>
      <c r="G43" s="102"/>
      <c r="H43" s="102"/>
    </row>
    <row r="44" spans="1:8" ht="15.75" thickBot="1">
      <c r="A44" s="110" t="s">
        <v>45</v>
      </c>
      <c r="B44" s="110"/>
      <c r="C44" s="110"/>
      <c r="D44" s="110"/>
      <c r="E44" s="110"/>
      <c r="F44" s="110"/>
      <c r="G44" s="110"/>
      <c r="H44" s="110"/>
    </row>
    <row r="45" spans="1:8" ht="57" thickBot="1">
      <c r="A45" s="99" t="s">
        <v>3</v>
      </c>
      <c r="B45" s="100"/>
      <c r="C45" s="20" t="s">
        <v>4</v>
      </c>
      <c r="D45" s="21" t="s">
        <v>5</v>
      </c>
      <c r="E45" s="22" t="s">
        <v>6</v>
      </c>
      <c r="F45" s="20" t="s">
        <v>7</v>
      </c>
      <c r="G45" s="20" t="s">
        <v>8</v>
      </c>
      <c r="H45" s="20" t="s">
        <v>9</v>
      </c>
    </row>
    <row r="46" spans="1:8" ht="15">
      <c r="A46" s="85" t="s">
        <v>10</v>
      </c>
      <c r="B46" s="89" t="s">
        <v>11</v>
      </c>
      <c r="C46" s="23" t="s">
        <v>46</v>
      </c>
      <c r="D46" s="24">
        <v>2895</v>
      </c>
      <c r="E46" s="25">
        <v>192</v>
      </c>
      <c r="F46" s="26">
        <f>SUM(D46:E46)</f>
        <v>3087</v>
      </c>
      <c r="G46" s="26">
        <v>3167</v>
      </c>
      <c r="H46" s="26">
        <f>+G46-F46</f>
        <v>80</v>
      </c>
    </row>
    <row r="47" spans="1:8" ht="15.75" thickBot="1">
      <c r="A47" s="86"/>
      <c r="B47" s="90"/>
      <c r="C47" s="27" t="s">
        <v>47</v>
      </c>
      <c r="D47" s="28">
        <v>16</v>
      </c>
      <c r="E47" s="29">
        <v>0</v>
      </c>
      <c r="F47" s="30">
        <f>SUM(D47:E47)</f>
        <v>16</v>
      </c>
      <c r="G47" s="30">
        <v>15</v>
      </c>
      <c r="H47" s="30">
        <f>+G47-F47</f>
        <v>-1</v>
      </c>
    </row>
    <row r="48" spans="1:8" ht="15.75" thickBot="1">
      <c r="A48" s="87"/>
      <c r="B48" s="90"/>
      <c r="C48" s="31" t="s">
        <v>13</v>
      </c>
      <c r="D48" s="32">
        <f>SUM(D46:D47)</f>
        <v>2911</v>
      </c>
      <c r="E48" s="33">
        <f>SUM(E46:E47)</f>
        <v>192</v>
      </c>
      <c r="F48" s="34">
        <f>SUM(F46:F47)</f>
        <v>3103</v>
      </c>
      <c r="G48" s="34">
        <f>SUM(G46:G47)</f>
        <v>3182</v>
      </c>
      <c r="H48" s="34">
        <f>SUM(H46)</f>
        <v>80</v>
      </c>
    </row>
    <row r="49" spans="1:8" ht="15.75" thickBot="1">
      <c r="A49" s="88"/>
      <c r="B49" s="111" t="s">
        <v>14</v>
      </c>
      <c r="C49" s="112"/>
      <c r="D49" s="35">
        <f>SUM(D48)</f>
        <v>2911</v>
      </c>
      <c r="E49" s="36">
        <f>SUM(E48)</f>
        <v>192</v>
      </c>
      <c r="F49" s="37">
        <f aca="true" t="shared" si="1" ref="F49:F63">SUM(D49:E49)</f>
        <v>3103</v>
      </c>
      <c r="G49" s="37">
        <f>SUM(G48)</f>
        <v>3182</v>
      </c>
      <c r="H49" s="37">
        <f>SUM(H48)</f>
        <v>80</v>
      </c>
    </row>
    <row r="50" spans="1:8" ht="15">
      <c r="A50" s="85" t="s">
        <v>15</v>
      </c>
      <c r="B50" s="89" t="s">
        <v>16</v>
      </c>
      <c r="C50" s="38" t="s">
        <v>48</v>
      </c>
      <c r="D50" s="39">
        <v>92434</v>
      </c>
      <c r="E50" s="40">
        <v>4913</v>
      </c>
      <c r="F50" s="41">
        <f t="shared" si="1"/>
        <v>97347</v>
      </c>
      <c r="G50" s="41">
        <v>100894</v>
      </c>
      <c r="H50" s="41">
        <f>+G50-F50</f>
        <v>3547</v>
      </c>
    </row>
    <row r="51" spans="1:8" ht="15">
      <c r="A51" s="93"/>
      <c r="B51" s="90"/>
      <c r="C51" s="42" t="s">
        <v>49</v>
      </c>
      <c r="D51" s="39">
        <v>4824</v>
      </c>
      <c r="E51" s="40">
        <v>169</v>
      </c>
      <c r="F51" s="41">
        <f t="shared" si="1"/>
        <v>4993</v>
      </c>
      <c r="G51" s="41">
        <v>5091</v>
      </c>
      <c r="H51" s="41">
        <f>+G51-F51</f>
        <v>98</v>
      </c>
    </row>
    <row r="52" spans="1:8" ht="15.75" thickBot="1">
      <c r="A52" s="93"/>
      <c r="B52" s="90"/>
      <c r="C52" s="42" t="s">
        <v>50</v>
      </c>
      <c r="D52" s="39">
        <v>155</v>
      </c>
      <c r="E52" s="40">
        <v>4</v>
      </c>
      <c r="F52" s="41">
        <f t="shared" si="1"/>
        <v>159</v>
      </c>
      <c r="G52" s="41">
        <v>162</v>
      </c>
      <c r="H52" s="41">
        <f>+G52-F52</f>
        <v>3</v>
      </c>
    </row>
    <row r="53" spans="1:8" ht="15.75" thickBot="1">
      <c r="A53" s="93"/>
      <c r="B53" s="90"/>
      <c r="C53" s="31" t="s">
        <v>13</v>
      </c>
      <c r="D53" s="32">
        <f>SUM(D50:D52)</f>
        <v>97413</v>
      </c>
      <c r="E53" s="33">
        <f>SUM(E50:E52)</f>
        <v>5086</v>
      </c>
      <c r="F53" s="34">
        <f t="shared" si="1"/>
        <v>102499</v>
      </c>
      <c r="G53" s="34">
        <f>SUM(G50:G52)</f>
        <v>106147</v>
      </c>
      <c r="H53" s="34">
        <f>SUM(H50:H52)</f>
        <v>3648</v>
      </c>
    </row>
    <row r="54" spans="1:8" ht="15.75" thickBot="1">
      <c r="A54" s="93"/>
      <c r="B54" s="90"/>
      <c r="C54" s="42" t="s">
        <v>51</v>
      </c>
      <c r="D54" s="43">
        <v>1982</v>
      </c>
      <c r="E54" s="44">
        <v>226</v>
      </c>
      <c r="F54" s="45">
        <f t="shared" si="1"/>
        <v>2208</v>
      </c>
      <c r="G54" s="45">
        <v>2550</v>
      </c>
      <c r="H54" s="45">
        <f>+G54-F54</f>
        <v>342</v>
      </c>
    </row>
    <row r="55" spans="1:8" ht="24.75" thickBot="1">
      <c r="A55" s="93"/>
      <c r="B55" s="95"/>
      <c r="C55" s="31" t="s">
        <v>23</v>
      </c>
      <c r="D55" s="32">
        <f>SUM(D54:D54)</f>
        <v>1982</v>
      </c>
      <c r="E55" s="33">
        <f>SUM(E54:E54)</f>
        <v>226</v>
      </c>
      <c r="F55" s="34">
        <f t="shared" si="1"/>
        <v>2208</v>
      </c>
      <c r="G55" s="34">
        <f>SUM(G54:G54)</f>
        <v>2550</v>
      </c>
      <c r="H55" s="34">
        <f>SUM(H54)</f>
        <v>342</v>
      </c>
    </row>
    <row r="56" spans="1:8" ht="15.75" thickBot="1">
      <c r="A56" s="101"/>
      <c r="B56" s="108" t="s">
        <v>14</v>
      </c>
      <c r="C56" s="109"/>
      <c r="D56" s="35">
        <f>SUM(D55,D53)</f>
        <v>99395</v>
      </c>
      <c r="E56" s="36">
        <f>SUM(E55,E53)</f>
        <v>5312</v>
      </c>
      <c r="F56" s="37">
        <f t="shared" si="1"/>
        <v>104707</v>
      </c>
      <c r="G56" s="37">
        <f>SUM(G55,G53)</f>
        <v>108697</v>
      </c>
      <c r="H56" s="37">
        <f>SUM(H55,H53)</f>
        <v>3990</v>
      </c>
    </row>
    <row r="57" spans="1:8" ht="15.75" thickBot="1">
      <c r="A57" s="85" t="s">
        <v>24</v>
      </c>
      <c r="B57" s="89" t="s">
        <v>25</v>
      </c>
      <c r="C57" s="38" t="s">
        <v>52</v>
      </c>
      <c r="D57" s="24">
        <v>1406</v>
      </c>
      <c r="E57" s="25">
        <v>73</v>
      </c>
      <c r="F57" s="26">
        <f t="shared" si="1"/>
        <v>1479</v>
      </c>
      <c r="G57" s="26">
        <v>1518</v>
      </c>
      <c r="H57" s="26">
        <f>+G57-F57</f>
        <v>39</v>
      </c>
    </row>
    <row r="58" spans="1:8" ht="15.75" thickBot="1">
      <c r="A58" s="87"/>
      <c r="B58" s="90"/>
      <c r="C58" s="31" t="s">
        <v>13</v>
      </c>
      <c r="D58" s="32">
        <f>SUM(D57:D57)</f>
        <v>1406</v>
      </c>
      <c r="E58" s="33">
        <f>SUM(E57:E57)</f>
        <v>73</v>
      </c>
      <c r="F58" s="34">
        <f t="shared" si="1"/>
        <v>1479</v>
      </c>
      <c r="G58" s="34">
        <f>SUM(G57:G57)</f>
        <v>1518</v>
      </c>
      <c r="H58" s="34">
        <f>SUM(H57)</f>
        <v>39</v>
      </c>
    </row>
    <row r="59" spans="1:8" ht="15.75" thickBot="1">
      <c r="A59" s="88"/>
      <c r="B59" s="106" t="s">
        <v>14</v>
      </c>
      <c r="C59" s="107"/>
      <c r="D59" s="35">
        <f>SUM(D58)</f>
        <v>1406</v>
      </c>
      <c r="E59" s="36">
        <f>SUM(E58)</f>
        <v>73</v>
      </c>
      <c r="F59" s="37">
        <f t="shared" si="1"/>
        <v>1479</v>
      </c>
      <c r="G59" s="37">
        <f>SUM(G58)</f>
        <v>1518</v>
      </c>
      <c r="H59" s="37">
        <f>SUM(H58)</f>
        <v>39</v>
      </c>
    </row>
    <row r="60" spans="1:8" ht="15">
      <c r="A60" s="85" t="s">
        <v>29</v>
      </c>
      <c r="B60" s="89" t="s">
        <v>30</v>
      </c>
      <c r="C60" s="38" t="s">
        <v>53</v>
      </c>
      <c r="D60" s="24">
        <v>76304</v>
      </c>
      <c r="E60" s="25">
        <v>4446</v>
      </c>
      <c r="F60" s="26">
        <f t="shared" si="1"/>
        <v>80750</v>
      </c>
      <c r="G60" s="26">
        <v>84135</v>
      </c>
      <c r="H60" s="26">
        <f>+G60-F60</f>
        <v>3385</v>
      </c>
    </row>
    <row r="61" spans="1:8" ht="15">
      <c r="A61" s="93"/>
      <c r="B61" s="90"/>
      <c r="C61" s="46" t="s">
        <v>54</v>
      </c>
      <c r="D61" s="39">
        <v>4970</v>
      </c>
      <c r="E61" s="40">
        <v>222</v>
      </c>
      <c r="F61" s="41">
        <f t="shared" si="1"/>
        <v>5192</v>
      </c>
      <c r="G61" s="41">
        <v>5370</v>
      </c>
      <c r="H61" s="41">
        <f>+G61-F61</f>
        <v>178</v>
      </c>
    </row>
    <row r="62" spans="1:8" ht="15.75" thickBot="1">
      <c r="A62" s="93"/>
      <c r="B62" s="90"/>
      <c r="C62" s="46" t="s">
        <v>55</v>
      </c>
      <c r="D62" s="39">
        <v>131</v>
      </c>
      <c r="E62" s="40">
        <v>4</v>
      </c>
      <c r="F62" s="41">
        <f t="shared" si="1"/>
        <v>135</v>
      </c>
      <c r="G62" s="41">
        <v>137</v>
      </c>
      <c r="H62" s="41">
        <f>+G62-F62</f>
        <v>2</v>
      </c>
    </row>
    <row r="63" spans="1:8" ht="15.75" thickBot="1">
      <c r="A63" s="93"/>
      <c r="B63" s="94"/>
      <c r="C63" s="47" t="s">
        <v>13</v>
      </c>
      <c r="D63" s="32">
        <f>SUM(D60:D62)</f>
        <v>81405</v>
      </c>
      <c r="E63" s="33">
        <f>SUM(E60:E62)</f>
        <v>4672</v>
      </c>
      <c r="F63" s="34">
        <f t="shared" si="1"/>
        <v>86077</v>
      </c>
      <c r="G63" s="34">
        <f>SUM(G60:G62)</f>
        <v>89642</v>
      </c>
      <c r="H63" s="34">
        <f>SUM(H60:H62)</f>
        <v>3565</v>
      </c>
    </row>
    <row r="64" spans="1:8" ht="15.75" thickBot="1">
      <c r="A64" s="93"/>
      <c r="B64" s="94"/>
      <c r="C64" s="48" t="s">
        <v>56</v>
      </c>
      <c r="D64" s="43">
        <v>2276</v>
      </c>
      <c r="E64" s="44">
        <v>296</v>
      </c>
      <c r="F64" s="45">
        <f>SUM(D64:E64)</f>
        <v>2572</v>
      </c>
      <c r="G64" s="45">
        <v>2705</v>
      </c>
      <c r="H64" s="45">
        <f>+G64-F64</f>
        <v>133</v>
      </c>
    </row>
    <row r="65" spans="1:8" ht="24.75" thickBot="1">
      <c r="A65" s="93"/>
      <c r="B65" s="95"/>
      <c r="C65" s="47" t="s">
        <v>23</v>
      </c>
      <c r="D65" s="32">
        <f>SUM(D64)</f>
        <v>2276</v>
      </c>
      <c r="E65" s="33">
        <f>SUM(E64)</f>
        <v>296</v>
      </c>
      <c r="F65" s="34">
        <f>SUM(D65:E65)</f>
        <v>2572</v>
      </c>
      <c r="G65" s="34">
        <f>SUM(G64)</f>
        <v>2705</v>
      </c>
      <c r="H65" s="34">
        <f>SUM(H64)</f>
        <v>133</v>
      </c>
    </row>
    <row r="66" spans="1:8" ht="15.75" thickBot="1">
      <c r="A66" s="93"/>
      <c r="B66" s="108" t="s">
        <v>14</v>
      </c>
      <c r="C66" s="109"/>
      <c r="D66" s="35">
        <f>SUM(D65,D63)</f>
        <v>83681</v>
      </c>
      <c r="E66" s="36">
        <f>SUM(E65,E63)</f>
        <v>4968</v>
      </c>
      <c r="F66" s="37">
        <f>SUM(D66:E66)</f>
        <v>88649</v>
      </c>
      <c r="G66" s="37">
        <f>SUM(G65,G63)</f>
        <v>92347</v>
      </c>
      <c r="H66" s="37">
        <f>SUM(H63,H65)</f>
        <v>3698</v>
      </c>
    </row>
    <row r="67" spans="1:8" ht="18.75" thickBot="1">
      <c r="A67" s="103" t="s">
        <v>37</v>
      </c>
      <c r="B67" s="104"/>
      <c r="C67" s="105"/>
      <c r="D67" s="49">
        <f>SUM(D49,D66,D59,D56)</f>
        <v>187393</v>
      </c>
      <c r="E67" s="50">
        <f>SUM(E49,E66,E59,E56)</f>
        <v>10545</v>
      </c>
      <c r="F67" s="51">
        <f>SUM(D67:E67)</f>
        <v>197938</v>
      </c>
      <c r="G67" s="51">
        <f>SUM(G49,G66,G59,G56)</f>
        <v>205744</v>
      </c>
      <c r="H67" s="51">
        <f>SUM(H66,H59,H56,H49)</f>
        <v>7807</v>
      </c>
    </row>
    <row r="68" spans="1:8" ht="15">
      <c r="A68" s="52"/>
      <c r="B68" s="52"/>
      <c r="C68" s="52"/>
      <c r="D68" s="52"/>
      <c r="E68" s="52"/>
      <c r="F68" s="52"/>
      <c r="G68" s="52"/>
      <c r="H68" s="52"/>
    </row>
    <row r="69" spans="1:8" ht="56.25">
      <c r="A69" s="52"/>
      <c r="B69" s="52"/>
      <c r="C69" s="53" t="s">
        <v>38</v>
      </c>
      <c r="D69" s="53" t="s">
        <v>39</v>
      </c>
      <c r="E69" s="54" t="s">
        <v>40</v>
      </c>
      <c r="F69" s="55" t="s">
        <v>41</v>
      </c>
      <c r="G69" s="56" t="s">
        <v>7</v>
      </c>
      <c r="H69" s="55" t="s">
        <v>42</v>
      </c>
    </row>
    <row r="70" spans="1:8" ht="15">
      <c r="A70" s="17" t="s">
        <v>43</v>
      </c>
      <c r="B70" s="52"/>
      <c r="C70" s="52">
        <f>SUM(H50,H52,H60,H62)</f>
        <v>6937</v>
      </c>
      <c r="D70" s="52">
        <f>SUM(H46,H51,H57,H61)</f>
        <v>395</v>
      </c>
      <c r="E70" s="57">
        <f>SUM(H49,H53,H58,H63)</f>
        <v>7332</v>
      </c>
      <c r="F70" s="52">
        <f>SUM(H47)</f>
        <v>-1</v>
      </c>
      <c r="G70" s="52">
        <f>SUM(F49,F53,F58,F63)</f>
        <v>193158</v>
      </c>
      <c r="H70" s="52">
        <f>SUM(G49,G53,G58,G63)</f>
        <v>200489</v>
      </c>
    </row>
    <row r="71" spans="1:8" ht="15.75" thickBot="1">
      <c r="A71" s="17" t="s">
        <v>44</v>
      </c>
      <c r="B71" s="52"/>
      <c r="C71" s="52">
        <f>SUM(H65,H55)</f>
        <v>475</v>
      </c>
      <c r="D71" s="52">
        <v>0</v>
      </c>
      <c r="E71" s="57">
        <f>SUM(H55,H65)</f>
        <v>475</v>
      </c>
      <c r="F71" s="52">
        <v>0</v>
      </c>
      <c r="G71" s="52">
        <f>SUM(F55,F65)</f>
        <v>4780</v>
      </c>
      <c r="H71" s="52">
        <f>SUM(G55,G65)</f>
        <v>5255</v>
      </c>
    </row>
    <row r="72" spans="1:8" ht="15.75" thickTop="1">
      <c r="A72" s="52"/>
      <c r="B72" s="52"/>
      <c r="C72" s="58">
        <f aca="true" t="shared" si="2" ref="C72:H72">SUM(C70:C71)</f>
        <v>7412</v>
      </c>
      <c r="D72" s="58">
        <f t="shared" si="2"/>
        <v>395</v>
      </c>
      <c r="E72" s="59">
        <f t="shared" si="2"/>
        <v>7807</v>
      </c>
      <c r="F72" s="58">
        <f t="shared" si="2"/>
        <v>-1</v>
      </c>
      <c r="G72" s="58">
        <f t="shared" si="2"/>
        <v>197938</v>
      </c>
      <c r="H72" s="58">
        <f t="shared" si="2"/>
        <v>205744</v>
      </c>
    </row>
    <row r="75" spans="1:9" ht="16.5">
      <c r="A75" s="102" t="s">
        <v>0</v>
      </c>
      <c r="B75" s="102"/>
      <c r="C75" s="102"/>
      <c r="D75" s="102"/>
      <c r="E75" s="102"/>
      <c r="F75" s="102"/>
      <c r="G75" s="102"/>
      <c r="H75" s="102"/>
      <c r="I75" s="15"/>
    </row>
    <row r="76" spans="1:9" ht="16.5">
      <c r="A76" s="102" t="s">
        <v>1</v>
      </c>
      <c r="B76" s="102"/>
      <c r="C76" s="102"/>
      <c r="D76" s="102"/>
      <c r="E76" s="102"/>
      <c r="F76" s="102"/>
      <c r="G76" s="102"/>
      <c r="H76" s="102"/>
      <c r="I76" s="15"/>
    </row>
    <row r="77" spans="1:9" ht="15.75" thickBot="1">
      <c r="A77" s="98" t="s">
        <v>57</v>
      </c>
      <c r="B77" s="98"/>
      <c r="C77" s="98"/>
      <c r="D77" s="98"/>
      <c r="E77" s="98"/>
      <c r="F77" s="98"/>
      <c r="G77" s="98"/>
      <c r="H77" s="98"/>
      <c r="I77" s="98"/>
    </row>
    <row r="78" spans="1:9" ht="57" thickBot="1">
      <c r="A78" s="99" t="s">
        <v>3</v>
      </c>
      <c r="B78" s="100"/>
      <c r="C78" s="20" t="s">
        <v>4</v>
      </c>
      <c r="D78" s="21" t="s">
        <v>5</v>
      </c>
      <c r="E78" s="22" t="s">
        <v>6</v>
      </c>
      <c r="F78" s="20" t="s">
        <v>7</v>
      </c>
      <c r="G78" s="20" t="s">
        <v>8</v>
      </c>
      <c r="H78" s="20" t="s">
        <v>9</v>
      </c>
      <c r="I78" s="20" t="s">
        <v>41</v>
      </c>
    </row>
    <row r="79" spans="1:9" ht="15">
      <c r="A79" s="85" t="s">
        <v>10</v>
      </c>
      <c r="B79" s="89" t="s">
        <v>11</v>
      </c>
      <c r="C79" s="23" t="s">
        <v>58</v>
      </c>
      <c r="D79" s="24">
        <v>3087</v>
      </c>
      <c r="E79" s="25">
        <v>64</v>
      </c>
      <c r="F79" s="26">
        <f>SUM(D79:E79)</f>
        <v>3151</v>
      </c>
      <c r="G79" s="26">
        <v>3167</v>
      </c>
      <c r="H79" s="26">
        <f>IF(G79-F79&gt;0,G79-F79,0)</f>
        <v>16</v>
      </c>
      <c r="I79" s="26">
        <f>-IF(H79=0,G79-F79,0)</f>
        <v>0</v>
      </c>
    </row>
    <row r="80" spans="1:9" ht="15.75" thickBot="1">
      <c r="A80" s="86"/>
      <c r="B80" s="90"/>
      <c r="C80" s="27" t="s">
        <v>59</v>
      </c>
      <c r="D80" s="28">
        <v>15</v>
      </c>
      <c r="E80" s="29">
        <v>0</v>
      </c>
      <c r="F80" s="30">
        <f>SUM(D80:E80)</f>
        <v>15</v>
      </c>
      <c r="G80" s="30">
        <v>15</v>
      </c>
      <c r="H80" s="30">
        <f>IF(G80-F80&gt;0,G80-F80,0)</f>
        <v>0</v>
      </c>
      <c r="I80" s="30">
        <f>-IF(H80=0,G80-F80,0)</f>
        <v>0</v>
      </c>
    </row>
    <row r="81" spans="1:9" ht="15.75" thickBot="1">
      <c r="A81" s="87"/>
      <c r="B81" s="90"/>
      <c r="C81" s="60" t="s">
        <v>13</v>
      </c>
      <c r="D81" s="61">
        <f aca="true" t="shared" si="3" ref="D81:I81">SUM(D79:D80)</f>
        <v>3102</v>
      </c>
      <c r="E81" s="62">
        <f t="shared" si="3"/>
        <v>64</v>
      </c>
      <c r="F81" s="63">
        <f>SUM(F79:F80)</f>
        <v>3166</v>
      </c>
      <c r="G81" s="63">
        <f t="shared" si="3"/>
        <v>3182</v>
      </c>
      <c r="H81" s="63">
        <f t="shared" si="3"/>
        <v>16</v>
      </c>
      <c r="I81" s="63">
        <f t="shared" si="3"/>
        <v>0</v>
      </c>
    </row>
    <row r="82" spans="1:9" ht="15.75" thickBot="1">
      <c r="A82" s="88"/>
      <c r="B82" s="91" t="s">
        <v>14</v>
      </c>
      <c r="C82" s="92"/>
      <c r="D82" s="64">
        <f>SUM(D81)</f>
        <v>3102</v>
      </c>
      <c r="E82" s="65">
        <f>SUM(E81)</f>
        <v>64</v>
      </c>
      <c r="F82" s="66">
        <f aca="true" t="shared" si="4" ref="F82:F105">SUM(D82:E82)</f>
        <v>3166</v>
      </c>
      <c r="G82" s="66">
        <f>SUM(G81)</f>
        <v>3182</v>
      </c>
      <c r="H82" s="66">
        <f>SUM(H81)</f>
        <v>16</v>
      </c>
      <c r="I82" s="66">
        <f>SUM(I81)</f>
        <v>0</v>
      </c>
    </row>
    <row r="83" spans="1:9" ht="15">
      <c r="A83" s="85" t="s">
        <v>15</v>
      </c>
      <c r="B83" s="89" t="s">
        <v>16</v>
      </c>
      <c r="C83" s="38" t="s">
        <v>60</v>
      </c>
      <c r="D83" s="39">
        <v>119</v>
      </c>
      <c r="E83" s="40">
        <v>11</v>
      </c>
      <c r="F83" s="41">
        <f t="shared" si="4"/>
        <v>130</v>
      </c>
      <c r="G83" s="41">
        <v>130</v>
      </c>
      <c r="H83" s="41">
        <f aca="true" t="shared" si="5" ref="H83:H88">IF(G83-F83&gt;0,G83-F83,0)</f>
        <v>0</v>
      </c>
      <c r="I83" s="41">
        <f aca="true" t="shared" si="6" ref="I83:I88">-IF(H83=0,G83-F83,0)</f>
        <v>0</v>
      </c>
    </row>
    <row r="84" spans="1:9" ht="15">
      <c r="A84" s="93"/>
      <c r="B84" s="90"/>
      <c r="C84" s="67" t="s">
        <v>61</v>
      </c>
      <c r="D84" s="39">
        <v>1327</v>
      </c>
      <c r="E84" s="40">
        <v>0</v>
      </c>
      <c r="F84" s="41">
        <f t="shared" si="4"/>
        <v>1327</v>
      </c>
      <c r="G84" s="41">
        <v>1327</v>
      </c>
      <c r="H84" s="41">
        <f t="shared" si="5"/>
        <v>0</v>
      </c>
      <c r="I84" s="41">
        <f t="shared" si="6"/>
        <v>0</v>
      </c>
    </row>
    <row r="85" spans="1:9" ht="15">
      <c r="A85" s="93"/>
      <c r="B85" s="90"/>
      <c r="C85" s="42" t="s">
        <v>62</v>
      </c>
      <c r="D85" s="39">
        <v>694</v>
      </c>
      <c r="E85" s="40">
        <v>0</v>
      </c>
      <c r="F85" s="41">
        <f t="shared" si="4"/>
        <v>694</v>
      </c>
      <c r="G85" s="41">
        <v>694</v>
      </c>
      <c r="H85" s="41">
        <f t="shared" si="5"/>
        <v>0</v>
      </c>
      <c r="I85" s="41">
        <f t="shared" si="6"/>
        <v>0</v>
      </c>
    </row>
    <row r="86" spans="1:9" ht="15">
      <c r="A86" s="93"/>
      <c r="B86" s="90"/>
      <c r="C86" s="42" t="s">
        <v>63</v>
      </c>
      <c r="D86" s="39">
        <v>981</v>
      </c>
      <c r="E86" s="40">
        <v>18</v>
      </c>
      <c r="F86" s="41">
        <f t="shared" si="4"/>
        <v>999</v>
      </c>
      <c r="G86" s="41">
        <v>1000</v>
      </c>
      <c r="H86" s="41">
        <f t="shared" si="5"/>
        <v>1</v>
      </c>
      <c r="I86" s="41">
        <f t="shared" si="6"/>
        <v>0</v>
      </c>
    </row>
    <row r="87" spans="1:9" ht="15">
      <c r="A87" s="93"/>
      <c r="B87" s="90"/>
      <c r="C87" s="42" t="s">
        <v>64</v>
      </c>
      <c r="D87" s="39">
        <v>96781</v>
      </c>
      <c r="E87" s="40">
        <v>1062</v>
      </c>
      <c r="F87" s="41">
        <f t="shared" si="4"/>
        <v>97843</v>
      </c>
      <c r="G87" s="41">
        <v>98016</v>
      </c>
      <c r="H87" s="41">
        <f t="shared" si="5"/>
        <v>173</v>
      </c>
      <c r="I87" s="41">
        <f t="shared" si="6"/>
        <v>0</v>
      </c>
    </row>
    <row r="88" spans="1:9" ht="15.75" thickBot="1">
      <c r="A88" s="93"/>
      <c r="B88" s="90"/>
      <c r="C88" s="42" t="s">
        <v>65</v>
      </c>
      <c r="D88" s="39">
        <v>4962</v>
      </c>
      <c r="E88" s="40">
        <v>115</v>
      </c>
      <c r="F88" s="41">
        <f t="shared" si="4"/>
        <v>5077</v>
      </c>
      <c r="G88" s="41">
        <v>5091</v>
      </c>
      <c r="H88" s="41">
        <f t="shared" si="5"/>
        <v>14</v>
      </c>
      <c r="I88" s="41">
        <f t="shared" si="6"/>
        <v>0</v>
      </c>
    </row>
    <row r="89" spans="1:9" ht="15.75" thickBot="1">
      <c r="A89" s="93"/>
      <c r="B89" s="90"/>
      <c r="C89" s="60" t="s">
        <v>13</v>
      </c>
      <c r="D89" s="61">
        <f>SUM(D83:D88)</f>
        <v>104864</v>
      </c>
      <c r="E89" s="62">
        <f>SUM(E83:E88)</f>
        <v>1206</v>
      </c>
      <c r="F89" s="63">
        <f t="shared" si="4"/>
        <v>106070</v>
      </c>
      <c r="G89" s="63">
        <f>SUM(G83:G88)</f>
        <v>106258</v>
      </c>
      <c r="H89" s="63">
        <f>SUM(H83:H88)</f>
        <v>188</v>
      </c>
      <c r="I89" s="63">
        <f>SUM(I83:I88)</f>
        <v>0</v>
      </c>
    </row>
    <row r="90" spans="1:9" ht="15.75" thickBot="1">
      <c r="A90" s="93"/>
      <c r="B90" s="90"/>
      <c r="C90" s="42" t="s">
        <v>66</v>
      </c>
      <c r="D90" s="43">
        <v>1309</v>
      </c>
      <c r="E90" s="44">
        <v>156</v>
      </c>
      <c r="F90" s="45">
        <f t="shared" si="4"/>
        <v>1465</v>
      </c>
      <c r="G90" s="45">
        <v>1474</v>
      </c>
      <c r="H90" s="45">
        <f>IF(G90-F90&gt;0,G90-F90,0)</f>
        <v>9</v>
      </c>
      <c r="I90" s="45">
        <f>-IF(H90=0,G90-F90,0)</f>
        <v>0</v>
      </c>
    </row>
    <row r="91" spans="1:9" ht="24.75" thickBot="1">
      <c r="A91" s="93"/>
      <c r="B91" s="95"/>
      <c r="C91" s="60" t="s">
        <v>23</v>
      </c>
      <c r="D91" s="61">
        <f>SUM(D90:D90)</f>
        <v>1309</v>
      </c>
      <c r="E91" s="62">
        <f>SUM(E90:E90)</f>
        <v>156</v>
      </c>
      <c r="F91" s="63">
        <f t="shared" si="4"/>
        <v>1465</v>
      </c>
      <c r="G91" s="63">
        <f>SUM(G90:G90)</f>
        <v>1474</v>
      </c>
      <c r="H91" s="63">
        <f>SUM(H90)</f>
        <v>9</v>
      </c>
      <c r="I91" s="63">
        <f>SUM(I90)</f>
        <v>0</v>
      </c>
    </row>
    <row r="92" spans="1:9" ht="15.75" thickBot="1">
      <c r="A92" s="101"/>
      <c r="B92" s="96" t="s">
        <v>14</v>
      </c>
      <c r="C92" s="97"/>
      <c r="D92" s="64">
        <f>SUM(D91,D89)</f>
        <v>106173</v>
      </c>
      <c r="E92" s="65">
        <f>SUM(E91,E89)</f>
        <v>1362</v>
      </c>
      <c r="F92" s="66">
        <f t="shared" si="4"/>
        <v>107535</v>
      </c>
      <c r="G92" s="66">
        <f>SUM(G91,G89)</f>
        <v>107732</v>
      </c>
      <c r="H92" s="66">
        <f>SUM(H91,H89)</f>
        <v>197</v>
      </c>
      <c r="I92" s="66">
        <f>SUM(I91,I89)</f>
        <v>0</v>
      </c>
    </row>
    <row r="93" spans="1:9" ht="15.75" thickBot="1">
      <c r="A93" s="85" t="s">
        <v>24</v>
      </c>
      <c r="B93" s="89" t="s">
        <v>25</v>
      </c>
      <c r="C93" s="38" t="s">
        <v>67</v>
      </c>
      <c r="D93" s="24">
        <v>1454</v>
      </c>
      <c r="E93" s="25">
        <v>55</v>
      </c>
      <c r="F93" s="26">
        <f>SUM(D93:E93)</f>
        <v>1509</v>
      </c>
      <c r="G93" s="26">
        <v>1518</v>
      </c>
      <c r="H93" s="26">
        <f>IF(G93-F93&gt;0,G93-F93,0)</f>
        <v>9</v>
      </c>
      <c r="I93" s="26">
        <f>-IF(H93=0,G93-F93,0)</f>
        <v>0</v>
      </c>
    </row>
    <row r="94" spans="1:9" ht="15.75" thickBot="1">
      <c r="A94" s="87"/>
      <c r="B94" s="90"/>
      <c r="C94" s="60" t="s">
        <v>13</v>
      </c>
      <c r="D94" s="61">
        <f>SUM(D93:D93)</f>
        <v>1454</v>
      </c>
      <c r="E94" s="62">
        <f>SUM(E93:E93)</f>
        <v>55</v>
      </c>
      <c r="F94" s="63">
        <f t="shared" si="4"/>
        <v>1509</v>
      </c>
      <c r="G94" s="63">
        <f>SUM(G93:G93)</f>
        <v>1518</v>
      </c>
      <c r="H94" s="63">
        <f>SUM(H93)</f>
        <v>9</v>
      </c>
      <c r="I94" s="63">
        <f>SUM(I93)</f>
        <v>0</v>
      </c>
    </row>
    <row r="95" spans="1:9" ht="15.75" thickBot="1">
      <c r="A95" s="88"/>
      <c r="B95" s="91" t="s">
        <v>14</v>
      </c>
      <c r="C95" s="92"/>
      <c r="D95" s="64">
        <f>SUM(D94)</f>
        <v>1454</v>
      </c>
      <c r="E95" s="65">
        <f>SUM(E94)</f>
        <v>55</v>
      </c>
      <c r="F95" s="66">
        <f t="shared" si="4"/>
        <v>1509</v>
      </c>
      <c r="G95" s="66">
        <f>SUM(G94)</f>
        <v>1518</v>
      </c>
      <c r="H95" s="66">
        <f>SUM(H94)</f>
        <v>9</v>
      </c>
      <c r="I95" s="66">
        <f>SUM(I94)</f>
        <v>0</v>
      </c>
    </row>
    <row r="96" spans="1:9" ht="15">
      <c r="A96" s="85" t="s">
        <v>29</v>
      </c>
      <c r="B96" s="89" t="s">
        <v>30</v>
      </c>
      <c r="C96" s="38" t="s">
        <v>68</v>
      </c>
      <c r="D96" s="24">
        <v>280</v>
      </c>
      <c r="E96" s="25">
        <v>20</v>
      </c>
      <c r="F96" s="26">
        <f t="shared" si="4"/>
        <v>300</v>
      </c>
      <c r="G96" s="26">
        <v>300</v>
      </c>
      <c r="H96" s="26">
        <f aca="true" t="shared" si="7" ref="H96:H101">IF(G96-F96&gt;0,G96-F96,0)</f>
        <v>0</v>
      </c>
      <c r="I96" s="26">
        <f aca="true" t="shared" si="8" ref="I96:I101">-IF(H96=0,G96-F96,0)</f>
        <v>0</v>
      </c>
    </row>
    <row r="97" spans="1:9" ht="15">
      <c r="A97" s="93"/>
      <c r="B97" s="90"/>
      <c r="C97" s="46" t="s">
        <v>69</v>
      </c>
      <c r="D97" s="39">
        <v>959</v>
      </c>
      <c r="E97" s="40">
        <v>0</v>
      </c>
      <c r="F97" s="68">
        <f t="shared" si="4"/>
        <v>959</v>
      </c>
      <c r="G97" s="41">
        <v>959</v>
      </c>
      <c r="H97" s="68">
        <f t="shared" si="7"/>
        <v>0</v>
      </c>
      <c r="I97" s="68">
        <f t="shared" si="8"/>
        <v>0</v>
      </c>
    </row>
    <row r="98" spans="1:9" ht="15">
      <c r="A98" s="93"/>
      <c r="B98" s="90"/>
      <c r="C98" s="46" t="s">
        <v>70</v>
      </c>
      <c r="D98" s="39">
        <v>285</v>
      </c>
      <c r="E98" s="40">
        <v>0</v>
      </c>
      <c r="F98" s="68">
        <f t="shared" si="4"/>
        <v>285</v>
      </c>
      <c r="G98" s="41">
        <v>285</v>
      </c>
      <c r="H98" s="68">
        <f t="shared" si="7"/>
        <v>0</v>
      </c>
      <c r="I98" s="68">
        <f t="shared" si="8"/>
        <v>0</v>
      </c>
    </row>
    <row r="99" spans="1:9" ht="15">
      <c r="A99" s="93"/>
      <c r="B99" s="90"/>
      <c r="C99" s="46" t="s">
        <v>71</v>
      </c>
      <c r="D99" s="39">
        <v>1247</v>
      </c>
      <c r="E99" s="40">
        <v>29</v>
      </c>
      <c r="F99" s="45">
        <f t="shared" si="4"/>
        <v>1276</v>
      </c>
      <c r="G99" s="41">
        <v>1277</v>
      </c>
      <c r="H99" s="68">
        <f t="shared" si="7"/>
        <v>1</v>
      </c>
      <c r="I99" s="68">
        <f t="shared" si="8"/>
        <v>0</v>
      </c>
    </row>
    <row r="100" spans="1:9" ht="15">
      <c r="A100" s="93"/>
      <c r="B100" s="90"/>
      <c r="C100" s="46" t="s">
        <v>72</v>
      </c>
      <c r="D100" s="39">
        <v>80616</v>
      </c>
      <c r="E100" s="40">
        <v>1031</v>
      </c>
      <c r="F100" s="45">
        <f>SUM(D100:E100)</f>
        <v>81647</v>
      </c>
      <c r="G100" s="41">
        <v>81736</v>
      </c>
      <c r="H100" s="68">
        <f t="shared" si="7"/>
        <v>89</v>
      </c>
      <c r="I100" s="68">
        <f t="shared" si="8"/>
        <v>0</v>
      </c>
    </row>
    <row r="101" spans="1:9" ht="15.75" thickBot="1">
      <c r="A101" s="93"/>
      <c r="B101" s="90"/>
      <c r="C101" s="46" t="s">
        <v>73</v>
      </c>
      <c r="D101" s="39">
        <v>5233</v>
      </c>
      <c r="E101" s="40">
        <v>109</v>
      </c>
      <c r="F101" s="30">
        <f t="shared" si="4"/>
        <v>5342</v>
      </c>
      <c r="G101" s="41">
        <v>5370</v>
      </c>
      <c r="H101" s="30">
        <f t="shared" si="7"/>
        <v>28</v>
      </c>
      <c r="I101" s="30">
        <f t="shared" si="8"/>
        <v>0</v>
      </c>
    </row>
    <row r="102" spans="1:9" ht="15" thickBot="1">
      <c r="A102" s="93"/>
      <c r="B102" s="94"/>
      <c r="C102" s="69" t="s">
        <v>13</v>
      </c>
      <c r="D102" s="61">
        <f>SUM(D96:D101)</f>
        <v>88620</v>
      </c>
      <c r="E102" s="62">
        <f>SUM(E96:E101)</f>
        <v>1189</v>
      </c>
      <c r="F102" s="63">
        <f t="shared" si="4"/>
        <v>89809</v>
      </c>
      <c r="G102" s="63">
        <f>SUM(G96:G101)</f>
        <v>89927</v>
      </c>
      <c r="H102" s="63">
        <f>SUM(H96:H101)</f>
        <v>118</v>
      </c>
      <c r="I102" s="63">
        <f>SUM(I96:I101)</f>
        <v>0</v>
      </c>
    </row>
    <row r="103" spans="1:9" ht="15" thickBot="1">
      <c r="A103" s="93"/>
      <c r="B103" s="94"/>
      <c r="C103" s="48" t="s">
        <v>74</v>
      </c>
      <c r="D103" s="43">
        <v>1178</v>
      </c>
      <c r="E103" s="44">
        <v>162</v>
      </c>
      <c r="F103" s="45">
        <f>SUM(D103:E103)</f>
        <v>1340</v>
      </c>
      <c r="G103" s="45">
        <v>1347</v>
      </c>
      <c r="H103" s="45">
        <f>IF(G103-F103&gt;0,G103-F103,0)</f>
        <v>7</v>
      </c>
      <c r="I103" s="45">
        <f>-IF(H103=0,G103-F103,0)</f>
        <v>0</v>
      </c>
    </row>
    <row r="104" spans="1:9" ht="15" thickBot="1">
      <c r="A104" s="93"/>
      <c r="B104" s="95"/>
      <c r="C104" s="69" t="s">
        <v>23</v>
      </c>
      <c r="D104" s="61">
        <f>SUM(D103)</f>
        <v>1178</v>
      </c>
      <c r="E104" s="62">
        <f>SUM(E103)</f>
        <v>162</v>
      </c>
      <c r="F104" s="63">
        <f t="shared" si="4"/>
        <v>1340</v>
      </c>
      <c r="G104" s="63">
        <f>SUM(G103)</f>
        <v>1347</v>
      </c>
      <c r="H104" s="63">
        <f>SUM(H103)</f>
        <v>7</v>
      </c>
      <c r="I104" s="63">
        <f>SUM(I103)</f>
        <v>0</v>
      </c>
    </row>
    <row r="105" spans="1:9" ht="15" thickBot="1">
      <c r="A105" s="93"/>
      <c r="B105" s="96" t="s">
        <v>14</v>
      </c>
      <c r="C105" s="97"/>
      <c r="D105" s="64">
        <f>SUM(D104,D102)</f>
        <v>89798</v>
      </c>
      <c r="E105" s="65">
        <f>SUM(E104,E102)</f>
        <v>1351</v>
      </c>
      <c r="F105" s="66">
        <f t="shared" si="4"/>
        <v>91149</v>
      </c>
      <c r="G105" s="66">
        <f>SUM(G104,G102)</f>
        <v>91274</v>
      </c>
      <c r="H105" s="66">
        <f>SUM(H102,H104)</f>
        <v>125</v>
      </c>
      <c r="I105" s="66">
        <f>SUM(I102,I104)</f>
        <v>0</v>
      </c>
    </row>
    <row r="106" spans="1:9" ht="18.75" thickBot="1">
      <c r="A106" s="82" t="s">
        <v>37</v>
      </c>
      <c r="B106" s="83"/>
      <c r="C106" s="84"/>
      <c r="D106" s="70">
        <f>SUM(D82,D105,D95,D92)</f>
        <v>200527</v>
      </c>
      <c r="E106" s="71">
        <f>SUM(E82,E105,E95,E92)</f>
        <v>2832</v>
      </c>
      <c r="F106" s="72">
        <f>SUM(D106:E106)</f>
        <v>203359</v>
      </c>
      <c r="G106" s="72">
        <f>SUM(G82,G105,G95,G92)</f>
        <v>203706</v>
      </c>
      <c r="H106" s="72">
        <f>SUM(H105,H95,H92,H82)</f>
        <v>347</v>
      </c>
      <c r="I106" s="72">
        <f>SUM(I105,I95,I92,I82)</f>
        <v>0</v>
      </c>
    </row>
    <row r="107" spans="1:9" ht="14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56.25">
      <c r="A108" s="52"/>
      <c r="B108" s="52"/>
      <c r="C108" s="53" t="s">
        <v>38</v>
      </c>
      <c r="D108" s="53" t="s">
        <v>39</v>
      </c>
      <c r="E108" s="54" t="s">
        <v>40</v>
      </c>
      <c r="F108" s="55" t="s">
        <v>41</v>
      </c>
      <c r="G108" s="56" t="s">
        <v>7</v>
      </c>
      <c r="H108" s="55" t="s">
        <v>42</v>
      </c>
      <c r="I108" s="73"/>
    </row>
    <row r="109" spans="1:9" ht="15">
      <c r="A109" s="17" t="s">
        <v>43</v>
      </c>
      <c r="B109" s="52"/>
      <c r="C109" s="74">
        <f>SUM(H83:H87,H96:H100)</f>
        <v>264</v>
      </c>
      <c r="D109" s="74">
        <f>SUM(H81,H88,H94,H101)</f>
        <v>67</v>
      </c>
      <c r="E109" s="75">
        <f>SUM(H81,H89,H94,H102)</f>
        <v>331</v>
      </c>
      <c r="F109" s="76">
        <f>SUM(I82,I89,I95,I102)</f>
        <v>0</v>
      </c>
      <c r="G109" s="74">
        <f>SUM(F82,F89,F94,F102)</f>
        <v>200554</v>
      </c>
      <c r="H109" s="74">
        <f>SUM(G82,G89,G94,G102)</f>
        <v>200885</v>
      </c>
      <c r="I109" s="77"/>
    </row>
    <row r="110" spans="1:9" ht="15" thickBot="1">
      <c r="A110" s="17" t="s">
        <v>44</v>
      </c>
      <c r="B110" s="52"/>
      <c r="C110" s="74">
        <f>SUM(H91,H104)</f>
        <v>16</v>
      </c>
      <c r="D110" s="74">
        <v>0</v>
      </c>
      <c r="E110" s="78">
        <f>SUM(H91,H104)</f>
        <v>16</v>
      </c>
      <c r="F110" s="76">
        <f>SUM(I91,I104)</f>
        <v>0</v>
      </c>
      <c r="G110" s="74">
        <f>SUM(F91,F104)</f>
        <v>2805</v>
      </c>
      <c r="H110" s="74">
        <f>SUM(G91,G104)</f>
        <v>2821</v>
      </c>
      <c r="I110" s="77"/>
    </row>
    <row r="111" spans="1:9" ht="15.75" thickTop="1">
      <c r="A111" s="52"/>
      <c r="B111" s="52"/>
      <c r="C111" s="79">
        <f aca="true" t="shared" si="9" ref="C111:H111">SUM(C109:C110)</f>
        <v>280</v>
      </c>
      <c r="D111" s="79">
        <f t="shared" si="9"/>
        <v>67</v>
      </c>
      <c r="E111" s="80">
        <f t="shared" si="9"/>
        <v>347</v>
      </c>
      <c r="F111" s="81">
        <f t="shared" si="9"/>
        <v>0</v>
      </c>
      <c r="G111" s="79">
        <f t="shared" si="9"/>
        <v>203359</v>
      </c>
      <c r="H111" s="79">
        <f t="shared" si="9"/>
        <v>203706</v>
      </c>
      <c r="I111" s="77"/>
    </row>
    <row r="115" spans="1:9" ht="16.5">
      <c r="A115" s="102" t="s">
        <v>0</v>
      </c>
      <c r="B115" s="102"/>
      <c r="C115" s="102"/>
      <c r="D115" s="102"/>
      <c r="E115" s="102"/>
      <c r="F115" s="102"/>
      <c r="G115" s="102"/>
      <c r="H115" s="102"/>
      <c r="I115" s="15"/>
    </row>
    <row r="116" spans="1:9" ht="16.5">
      <c r="A116" s="102" t="s">
        <v>1</v>
      </c>
      <c r="B116" s="102"/>
      <c r="C116" s="102"/>
      <c r="D116" s="102"/>
      <c r="E116" s="102"/>
      <c r="F116" s="102"/>
      <c r="G116" s="102"/>
      <c r="H116" s="102"/>
      <c r="I116" s="15"/>
    </row>
    <row r="117" spans="1:9" ht="15" thickBot="1">
      <c r="A117" s="98" t="s">
        <v>75</v>
      </c>
      <c r="B117" s="98"/>
      <c r="C117" s="98"/>
      <c r="D117" s="98"/>
      <c r="E117" s="98"/>
      <c r="F117" s="98"/>
      <c r="G117" s="98"/>
      <c r="H117" s="98"/>
      <c r="I117" s="98"/>
    </row>
    <row r="118" spans="1:9" ht="39" thickBot="1">
      <c r="A118" s="99" t="s">
        <v>3</v>
      </c>
      <c r="B118" s="100"/>
      <c r="C118" s="20" t="s">
        <v>4</v>
      </c>
      <c r="D118" s="21" t="s">
        <v>5</v>
      </c>
      <c r="E118" s="22" t="s">
        <v>6</v>
      </c>
      <c r="F118" s="20" t="s">
        <v>7</v>
      </c>
      <c r="G118" s="20" t="s">
        <v>8</v>
      </c>
      <c r="H118" s="20" t="s">
        <v>9</v>
      </c>
      <c r="I118" s="20" t="s">
        <v>41</v>
      </c>
    </row>
    <row r="119" spans="1:9" ht="14.25">
      <c r="A119" s="85" t="s">
        <v>10</v>
      </c>
      <c r="B119" s="89" t="s">
        <v>11</v>
      </c>
      <c r="C119" s="23" t="s">
        <v>58</v>
      </c>
      <c r="D119" s="24">
        <v>3106</v>
      </c>
      <c r="E119" s="25">
        <v>63</v>
      </c>
      <c r="F119" s="26">
        <f>SUM(D119:E119)</f>
        <v>3169</v>
      </c>
      <c r="G119" s="26">
        <v>3167</v>
      </c>
      <c r="H119" s="26">
        <f>IF(G119-F119&gt;0,G119-F119,0)</f>
        <v>0</v>
      </c>
      <c r="I119" s="26">
        <f>-IF(H119=0,G119-F119,0)</f>
        <v>2</v>
      </c>
    </row>
    <row r="120" spans="1:9" ht="15" thickBot="1">
      <c r="A120" s="86"/>
      <c r="B120" s="90"/>
      <c r="C120" s="27" t="s">
        <v>59</v>
      </c>
      <c r="D120" s="28">
        <v>15</v>
      </c>
      <c r="E120" s="29">
        <v>0</v>
      </c>
      <c r="F120" s="30">
        <f>SUM(D120:E120)</f>
        <v>15</v>
      </c>
      <c r="G120" s="30">
        <v>15</v>
      </c>
      <c r="H120" s="30">
        <f>IF(G120-F120&gt;0,G120-F120,0)</f>
        <v>0</v>
      </c>
      <c r="I120" s="30">
        <f>-IF(H120=0,G120-F120,0)</f>
        <v>0</v>
      </c>
    </row>
    <row r="121" spans="1:9" ht="15" thickBot="1">
      <c r="A121" s="87"/>
      <c r="B121" s="90"/>
      <c r="C121" s="60" t="s">
        <v>13</v>
      </c>
      <c r="D121" s="61">
        <f aca="true" t="shared" si="10" ref="D121:I121">SUM(D119:D120)</f>
        <v>3121</v>
      </c>
      <c r="E121" s="62">
        <f t="shared" si="10"/>
        <v>63</v>
      </c>
      <c r="F121" s="63">
        <f t="shared" si="10"/>
        <v>3184</v>
      </c>
      <c r="G121" s="63">
        <f t="shared" si="10"/>
        <v>3182</v>
      </c>
      <c r="H121" s="63">
        <f t="shared" si="10"/>
        <v>0</v>
      </c>
      <c r="I121" s="63">
        <f t="shared" si="10"/>
        <v>2</v>
      </c>
    </row>
    <row r="122" spans="1:9" ht="15" thickBot="1">
      <c r="A122" s="88"/>
      <c r="B122" s="91" t="s">
        <v>14</v>
      </c>
      <c r="C122" s="92"/>
      <c r="D122" s="64">
        <f>SUM(D121)</f>
        <v>3121</v>
      </c>
      <c r="E122" s="65">
        <f>SUM(E121)</f>
        <v>63</v>
      </c>
      <c r="F122" s="66">
        <f aca="true" t="shared" si="11" ref="F122:F135">SUM(D122:E122)</f>
        <v>3184</v>
      </c>
      <c r="G122" s="66">
        <f>SUM(G121)</f>
        <v>3182</v>
      </c>
      <c r="H122" s="66">
        <f>SUM(H121)</f>
        <v>0</v>
      </c>
      <c r="I122" s="66">
        <f>SUM(I121)</f>
        <v>2</v>
      </c>
    </row>
    <row r="123" spans="1:9" ht="14.25">
      <c r="A123" s="85" t="s">
        <v>15</v>
      </c>
      <c r="B123" s="89" t="s">
        <v>16</v>
      </c>
      <c r="C123" s="38" t="s">
        <v>60</v>
      </c>
      <c r="D123" s="39">
        <v>119</v>
      </c>
      <c r="E123" s="40">
        <v>11</v>
      </c>
      <c r="F123" s="41">
        <f t="shared" si="11"/>
        <v>130</v>
      </c>
      <c r="G123" s="41">
        <v>130</v>
      </c>
      <c r="H123" s="41">
        <f aca="true" t="shared" si="12" ref="H123:H129">IF(G123-F123&gt;0,G123-F123,0)</f>
        <v>0</v>
      </c>
      <c r="I123" s="41">
        <f aca="true" t="shared" si="13" ref="I123:I129">-IF(H123=0,G123-F123,0)</f>
        <v>0</v>
      </c>
    </row>
    <row r="124" spans="1:9" ht="14.25">
      <c r="A124" s="93"/>
      <c r="B124" s="90"/>
      <c r="C124" s="67" t="s">
        <v>61</v>
      </c>
      <c r="D124" s="39">
        <v>1335</v>
      </c>
      <c r="E124" s="40">
        <v>0</v>
      </c>
      <c r="F124" s="41">
        <f t="shared" si="11"/>
        <v>1335</v>
      </c>
      <c r="G124" s="41">
        <v>1327</v>
      </c>
      <c r="H124" s="41">
        <f t="shared" si="12"/>
        <v>0</v>
      </c>
      <c r="I124" s="41">
        <f t="shared" si="13"/>
        <v>8</v>
      </c>
    </row>
    <row r="125" spans="1:9" ht="14.25">
      <c r="A125" s="93"/>
      <c r="B125" s="90"/>
      <c r="C125" s="42" t="s">
        <v>62</v>
      </c>
      <c r="D125" s="39">
        <v>710</v>
      </c>
      <c r="E125" s="40">
        <v>0</v>
      </c>
      <c r="F125" s="41">
        <f t="shared" si="11"/>
        <v>710</v>
      </c>
      <c r="G125" s="41">
        <v>694</v>
      </c>
      <c r="H125" s="41">
        <f t="shared" si="12"/>
        <v>0</v>
      </c>
      <c r="I125" s="41">
        <f t="shared" si="13"/>
        <v>16</v>
      </c>
    </row>
    <row r="126" spans="1:9" ht="14.25">
      <c r="A126" s="93"/>
      <c r="B126" s="90"/>
      <c r="C126" s="42" t="s">
        <v>63</v>
      </c>
      <c r="D126" s="39">
        <v>986</v>
      </c>
      <c r="E126" s="40">
        <v>17</v>
      </c>
      <c r="F126" s="41">
        <f t="shared" si="11"/>
        <v>1003</v>
      </c>
      <c r="G126" s="41">
        <v>1000</v>
      </c>
      <c r="H126" s="41">
        <f t="shared" si="12"/>
        <v>0</v>
      </c>
      <c r="I126" s="41">
        <f t="shared" si="13"/>
        <v>3</v>
      </c>
    </row>
    <row r="127" spans="1:9" ht="14.25">
      <c r="A127" s="93"/>
      <c r="B127" s="90"/>
      <c r="C127" s="42" t="s">
        <v>64</v>
      </c>
      <c r="D127" s="39">
        <v>97277</v>
      </c>
      <c r="E127" s="40">
        <v>957</v>
      </c>
      <c r="F127" s="41">
        <f t="shared" si="11"/>
        <v>98234</v>
      </c>
      <c r="G127" s="41">
        <v>98016</v>
      </c>
      <c r="H127" s="41">
        <f t="shared" si="12"/>
        <v>0</v>
      </c>
      <c r="I127" s="41">
        <f t="shared" si="13"/>
        <v>218</v>
      </c>
    </row>
    <row r="128" spans="1:9" ht="14.25">
      <c r="A128" s="93"/>
      <c r="B128" s="90"/>
      <c r="C128" s="42" t="s">
        <v>65</v>
      </c>
      <c r="D128" s="39">
        <v>4987</v>
      </c>
      <c r="E128" s="40">
        <v>112</v>
      </c>
      <c r="F128" s="41">
        <f t="shared" si="11"/>
        <v>5099</v>
      </c>
      <c r="G128" s="41">
        <v>5091</v>
      </c>
      <c r="H128" s="41">
        <f t="shared" si="12"/>
        <v>0</v>
      </c>
      <c r="I128" s="41">
        <f t="shared" si="13"/>
        <v>8</v>
      </c>
    </row>
    <row r="129" spans="1:9" ht="15" thickBot="1">
      <c r="A129" s="93"/>
      <c r="B129" s="90"/>
      <c r="C129" s="42" t="s">
        <v>76</v>
      </c>
      <c r="D129" s="39">
        <v>1233</v>
      </c>
      <c r="E129" s="40">
        <v>0</v>
      </c>
      <c r="F129" s="41">
        <f t="shared" si="11"/>
        <v>1233</v>
      </c>
      <c r="G129" s="41">
        <v>1231</v>
      </c>
      <c r="H129" s="41">
        <f t="shared" si="12"/>
        <v>0</v>
      </c>
      <c r="I129" s="41">
        <f t="shared" si="13"/>
        <v>2</v>
      </c>
    </row>
    <row r="130" spans="1:9" ht="15" thickBot="1">
      <c r="A130" s="93"/>
      <c r="B130" s="90"/>
      <c r="C130" s="60" t="s">
        <v>13</v>
      </c>
      <c r="D130" s="61">
        <f>SUM(D123:D129)</f>
        <v>106647</v>
      </c>
      <c r="E130" s="62">
        <f>SUM(E123:E129)</f>
        <v>1097</v>
      </c>
      <c r="F130" s="63">
        <f t="shared" si="11"/>
        <v>107744</v>
      </c>
      <c r="G130" s="63">
        <f>SUM(G123:G129)</f>
        <v>107489</v>
      </c>
      <c r="H130" s="63">
        <f>SUM(H123:H129)</f>
        <v>0</v>
      </c>
      <c r="I130" s="63">
        <f>SUM(I123:I129)</f>
        <v>255</v>
      </c>
    </row>
    <row r="131" spans="1:9" ht="15" thickBot="1">
      <c r="A131" s="93"/>
      <c r="B131" s="90"/>
      <c r="C131" s="42" t="s">
        <v>66</v>
      </c>
      <c r="D131" s="43">
        <v>1312</v>
      </c>
      <c r="E131" s="44">
        <v>155</v>
      </c>
      <c r="F131" s="45">
        <f t="shared" si="11"/>
        <v>1467</v>
      </c>
      <c r="G131" s="45">
        <v>1474</v>
      </c>
      <c r="H131" s="45">
        <f>IF(G131-F131&gt;0,G131-F131,0)</f>
        <v>7</v>
      </c>
      <c r="I131" s="45">
        <f>-IF(H131=0,G131-F131,0)</f>
        <v>0</v>
      </c>
    </row>
    <row r="132" spans="1:9" ht="15" thickBot="1">
      <c r="A132" s="93"/>
      <c r="B132" s="95"/>
      <c r="C132" s="60" t="s">
        <v>23</v>
      </c>
      <c r="D132" s="61">
        <f>SUM(D131:D131)</f>
        <v>1312</v>
      </c>
      <c r="E132" s="62">
        <f>SUM(E131:E131)</f>
        <v>155</v>
      </c>
      <c r="F132" s="63">
        <f t="shared" si="11"/>
        <v>1467</v>
      </c>
      <c r="G132" s="63">
        <f>SUM(G131:G131)</f>
        <v>1474</v>
      </c>
      <c r="H132" s="63">
        <f>SUM(H131)</f>
        <v>7</v>
      </c>
      <c r="I132" s="63">
        <f>SUM(I131)</f>
        <v>0</v>
      </c>
    </row>
    <row r="133" spans="1:9" ht="15" thickBot="1">
      <c r="A133" s="101"/>
      <c r="B133" s="96" t="s">
        <v>14</v>
      </c>
      <c r="C133" s="97"/>
      <c r="D133" s="64">
        <f>SUM(D132,D130)</f>
        <v>107959</v>
      </c>
      <c r="E133" s="65">
        <f>SUM(E132,E130)</f>
        <v>1252</v>
      </c>
      <c r="F133" s="66">
        <f t="shared" si="11"/>
        <v>109211</v>
      </c>
      <c r="G133" s="66">
        <f>SUM(G132,G130)</f>
        <v>108963</v>
      </c>
      <c r="H133" s="66">
        <f>SUM(H132,H130)</f>
        <v>7</v>
      </c>
      <c r="I133" s="66">
        <f>SUM(I132,I130)</f>
        <v>255</v>
      </c>
    </row>
    <row r="134" spans="1:9" ht="14.25">
      <c r="A134" s="85" t="s">
        <v>24</v>
      </c>
      <c r="B134" s="89" t="s">
        <v>25</v>
      </c>
      <c r="C134" s="23" t="s">
        <v>67</v>
      </c>
      <c r="D134" s="24">
        <v>1463</v>
      </c>
      <c r="E134" s="25">
        <v>56</v>
      </c>
      <c r="F134" s="26">
        <f t="shared" si="11"/>
        <v>1519</v>
      </c>
      <c r="G134" s="26">
        <v>1518</v>
      </c>
      <c r="H134" s="26">
        <f>IF(G134-F134&gt;0,G134-F134,0)</f>
        <v>0</v>
      </c>
      <c r="I134" s="26">
        <f>-IF(H134=0,G134-F134,0)</f>
        <v>1</v>
      </c>
    </row>
    <row r="135" spans="1:9" ht="15" thickBot="1">
      <c r="A135" s="86"/>
      <c r="B135" s="90"/>
      <c r="C135" s="27" t="s">
        <v>77</v>
      </c>
      <c r="D135" s="28">
        <v>19</v>
      </c>
      <c r="E135" s="29">
        <v>0</v>
      </c>
      <c r="F135" s="30">
        <f t="shared" si="11"/>
        <v>19</v>
      </c>
      <c r="G135" s="30">
        <v>19</v>
      </c>
      <c r="H135" s="30">
        <f>IF(G135-F135&gt;0,G135-F135,0)</f>
        <v>0</v>
      </c>
      <c r="I135" s="30">
        <f>-IF(H135=0,G135-F135,0)</f>
        <v>0</v>
      </c>
    </row>
    <row r="136" spans="1:9" ht="15" thickBot="1">
      <c r="A136" s="87"/>
      <c r="B136" s="90"/>
      <c r="C136" s="60" t="s">
        <v>13</v>
      </c>
      <c r="D136" s="61">
        <f aca="true" t="shared" si="14" ref="D136:I136">SUM(D134:D135)</f>
        <v>1482</v>
      </c>
      <c r="E136" s="62">
        <f t="shared" si="14"/>
        <v>56</v>
      </c>
      <c r="F136" s="63">
        <f t="shared" si="14"/>
        <v>1538</v>
      </c>
      <c r="G136" s="63">
        <f t="shared" si="14"/>
        <v>1537</v>
      </c>
      <c r="H136" s="63">
        <f t="shared" si="14"/>
        <v>0</v>
      </c>
      <c r="I136" s="63">
        <f t="shared" si="14"/>
        <v>1</v>
      </c>
    </row>
    <row r="137" spans="1:9" ht="15" thickBot="1">
      <c r="A137" s="88"/>
      <c r="B137" s="91" t="s">
        <v>14</v>
      </c>
      <c r="C137" s="92"/>
      <c r="D137" s="64">
        <f>SUM(D136)</f>
        <v>1482</v>
      </c>
      <c r="E137" s="65">
        <f>SUM(E136)</f>
        <v>56</v>
      </c>
      <c r="F137" s="66">
        <f aca="true" t="shared" si="15" ref="F137:F149">SUM(D137:E137)</f>
        <v>1538</v>
      </c>
      <c r="G137" s="66">
        <f>SUM(G136)</f>
        <v>1537</v>
      </c>
      <c r="H137" s="66">
        <f>SUM(H136)</f>
        <v>0</v>
      </c>
      <c r="I137" s="66">
        <f>SUM(I136)</f>
        <v>1</v>
      </c>
    </row>
    <row r="138" spans="1:9" ht="14.25">
      <c r="A138" s="85" t="s">
        <v>29</v>
      </c>
      <c r="B138" s="89" t="s">
        <v>30</v>
      </c>
      <c r="C138" s="38" t="s">
        <v>68</v>
      </c>
      <c r="D138" s="24">
        <v>285</v>
      </c>
      <c r="E138" s="25">
        <v>19</v>
      </c>
      <c r="F138" s="26">
        <f t="shared" si="15"/>
        <v>304</v>
      </c>
      <c r="G138" s="26">
        <v>300</v>
      </c>
      <c r="H138" s="26">
        <f aca="true" t="shared" si="16" ref="H138:H144">IF(G138-F138&gt;0,G138-F138,0)</f>
        <v>0</v>
      </c>
      <c r="I138" s="26">
        <f aca="true" t="shared" si="17" ref="I138:I144">-IF(H138=0,G138-F138,0)</f>
        <v>4</v>
      </c>
    </row>
    <row r="139" spans="1:9" ht="14.25">
      <c r="A139" s="93"/>
      <c r="B139" s="90"/>
      <c r="C139" s="46" t="s">
        <v>69</v>
      </c>
      <c r="D139" s="39">
        <v>970</v>
      </c>
      <c r="E139" s="40">
        <v>0</v>
      </c>
      <c r="F139" s="68">
        <f t="shared" si="15"/>
        <v>970</v>
      </c>
      <c r="G139" s="41">
        <v>959</v>
      </c>
      <c r="H139" s="68">
        <f t="shared" si="16"/>
        <v>0</v>
      </c>
      <c r="I139" s="68">
        <f t="shared" si="17"/>
        <v>11</v>
      </c>
    </row>
    <row r="140" spans="1:9" ht="14.25">
      <c r="A140" s="93"/>
      <c r="B140" s="90"/>
      <c r="C140" s="46" t="s">
        <v>70</v>
      </c>
      <c r="D140" s="39">
        <v>285</v>
      </c>
      <c r="E140" s="40">
        <v>0</v>
      </c>
      <c r="F140" s="68">
        <f t="shared" si="15"/>
        <v>285</v>
      </c>
      <c r="G140" s="41">
        <v>285</v>
      </c>
      <c r="H140" s="68">
        <f t="shared" si="16"/>
        <v>0</v>
      </c>
      <c r="I140" s="68">
        <f t="shared" si="17"/>
        <v>0</v>
      </c>
    </row>
    <row r="141" spans="1:9" ht="14.25">
      <c r="A141" s="93"/>
      <c r="B141" s="90"/>
      <c r="C141" s="46" t="s">
        <v>71</v>
      </c>
      <c r="D141" s="39">
        <v>1256</v>
      </c>
      <c r="E141" s="40">
        <v>25</v>
      </c>
      <c r="F141" s="45">
        <f t="shared" si="15"/>
        <v>1281</v>
      </c>
      <c r="G141" s="41">
        <v>1277</v>
      </c>
      <c r="H141" s="68">
        <f t="shared" si="16"/>
        <v>0</v>
      </c>
      <c r="I141" s="68">
        <f t="shared" si="17"/>
        <v>4</v>
      </c>
    </row>
    <row r="142" spans="1:9" ht="14.25">
      <c r="A142" s="93"/>
      <c r="B142" s="90"/>
      <c r="C142" s="46" t="s">
        <v>72</v>
      </c>
      <c r="D142" s="39">
        <v>81096</v>
      </c>
      <c r="E142" s="40">
        <v>933</v>
      </c>
      <c r="F142" s="45">
        <f t="shared" si="15"/>
        <v>82029</v>
      </c>
      <c r="G142" s="41">
        <v>81736</v>
      </c>
      <c r="H142" s="68">
        <f t="shared" si="16"/>
        <v>0</v>
      </c>
      <c r="I142" s="68">
        <f t="shared" si="17"/>
        <v>293</v>
      </c>
    </row>
    <row r="143" spans="1:9" ht="14.25">
      <c r="A143" s="93"/>
      <c r="B143" s="90"/>
      <c r="C143" s="46" t="s">
        <v>73</v>
      </c>
      <c r="D143" s="39">
        <v>5258</v>
      </c>
      <c r="E143" s="40">
        <v>105</v>
      </c>
      <c r="F143" s="45">
        <f t="shared" si="15"/>
        <v>5363</v>
      </c>
      <c r="G143" s="41">
        <v>5370</v>
      </c>
      <c r="H143" s="68">
        <f t="shared" si="16"/>
        <v>7</v>
      </c>
      <c r="I143" s="68">
        <f t="shared" si="17"/>
        <v>0</v>
      </c>
    </row>
    <row r="144" spans="1:9" ht="15" thickBot="1">
      <c r="A144" s="93"/>
      <c r="B144" s="90"/>
      <c r="C144" s="46" t="s">
        <v>78</v>
      </c>
      <c r="D144" s="39">
        <v>4932</v>
      </c>
      <c r="E144" s="40">
        <v>0</v>
      </c>
      <c r="F144" s="45">
        <f t="shared" si="15"/>
        <v>4932</v>
      </c>
      <c r="G144" s="41">
        <v>4915</v>
      </c>
      <c r="H144" s="30">
        <f t="shared" si="16"/>
        <v>0</v>
      </c>
      <c r="I144" s="30">
        <f t="shared" si="17"/>
        <v>17</v>
      </c>
    </row>
    <row r="145" spans="1:9" ht="15" thickBot="1">
      <c r="A145" s="93"/>
      <c r="B145" s="94"/>
      <c r="C145" s="69" t="s">
        <v>13</v>
      </c>
      <c r="D145" s="61">
        <f>SUM(D138:D144)</f>
        <v>94082</v>
      </c>
      <c r="E145" s="62">
        <f>SUM(E138:E144)</f>
        <v>1082</v>
      </c>
      <c r="F145" s="63">
        <f t="shared" si="15"/>
        <v>95164</v>
      </c>
      <c r="G145" s="63">
        <f>SUM(G138:G144)</f>
        <v>94842</v>
      </c>
      <c r="H145" s="63">
        <f>SUM(H138:H144)</f>
        <v>7</v>
      </c>
      <c r="I145" s="63">
        <f>SUM(I138:I144)</f>
        <v>329</v>
      </c>
    </row>
    <row r="146" spans="1:9" ht="15" thickBot="1">
      <c r="A146" s="93"/>
      <c r="B146" s="94"/>
      <c r="C146" s="48" t="s">
        <v>74</v>
      </c>
      <c r="D146" s="43">
        <v>1183</v>
      </c>
      <c r="E146" s="44">
        <v>161</v>
      </c>
      <c r="F146" s="45">
        <f t="shared" si="15"/>
        <v>1344</v>
      </c>
      <c r="G146" s="45">
        <v>1347</v>
      </c>
      <c r="H146" s="45">
        <f>IF(G146-F146&gt;0,G146-F146,0)</f>
        <v>3</v>
      </c>
      <c r="I146" s="45">
        <f>-IF(H146=0,G146-F146,0)</f>
        <v>0</v>
      </c>
    </row>
    <row r="147" spans="1:9" ht="15" thickBot="1">
      <c r="A147" s="93"/>
      <c r="B147" s="95"/>
      <c r="C147" s="69" t="s">
        <v>23</v>
      </c>
      <c r="D147" s="61">
        <f>SUM(D146)</f>
        <v>1183</v>
      </c>
      <c r="E147" s="62">
        <f>SUM(E146)</f>
        <v>161</v>
      </c>
      <c r="F147" s="63">
        <f t="shared" si="15"/>
        <v>1344</v>
      </c>
      <c r="G147" s="63">
        <f>SUM(G146)</f>
        <v>1347</v>
      </c>
      <c r="H147" s="63">
        <f>SUM(H146)</f>
        <v>3</v>
      </c>
      <c r="I147" s="63">
        <f>SUM(I146)</f>
        <v>0</v>
      </c>
    </row>
    <row r="148" spans="1:9" ht="15" thickBot="1">
      <c r="A148" s="93"/>
      <c r="B148" s="96" t="s">
        <v>14</v>
      </c>
      <c r="C148" s="97"/>
      <c r="D148" s="64">
        <f>SUM(D147,D145)</f>
        <v>95265</v>
      </c>
      <c r="E148" s="65">
        <f>SUM(E147,E145)</f>
        <v>1243</v>
      </c>
      <c r="F148" s="66">
        <f t="shared" si="15"/>
        <v>96508</v>
      </c>
      <c r="G148" s="66">
        <f>SUM(G147,G145)</f>
        <v>96189</v>
      </c>
      <c r="H148" s="66">
        <f>SUM(H145,H147)</f>
        <v>10</v>
      </c>
      <c r="I148" s="66">
        <f>SUM(I145,I147)</f>
        <v>329</v>
      </c>
    </row>
    <row r="149" spans="1:9" ht="18.75" thickBot="1">
      <c r="A149" s="82" t="s">
        <v>37</v>
      </c>
      <c r="B149" s="83"/>
      <c r="C149" s="84"/>
      <c r="D149" s="70">
        <f>SUM(D122,D148,D137,D133)</f>
        <v>207827</v>
      </c>
      <c r="E149" s="71">
        <f>SUM(E122,E148,E137,E133)</f>
        <v>2614</v>
      </c>
      <c r="F149" s="72">
        <f t="shared" si="15"/>
        <v>210441</v>
      </c>
      <c r="G149" s="72">
        <f>SUM(G122,G148,G137,G133)</f>
        <v>209871</v>
      </c>
      <c r="H149" s="72">
        <f>SUM(H148,H137,H133,H122)</f>
        <v>17</v>
      </c>
      <c r="I149" s="72">
        <f>SUM(I148,I137,I133,I122)</f>
        <v>587</v>
      </c>
    </row>
    <row r="150" spans="1:9" ht="14.2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56.25">
      <c r="A151" s="52"/>
      <c r="B151" s="52"/>
      <c r="C151" s="53" t="s">
        <v>38</v>
      </c>
      <c r="D151" s="53" t="s">
        <v>39</v>
      </c>
      <c r="E151" s="54" t="s">
        <v>40</v>
      </c>
      <c r="F151" s="55" t="s">
        <v>41</v>
      </c>
      <c r="G151" s="56" t="s">
        <v>7</v>
      </c>
      <c r="H151" s="55" t="s">
        <v>42</v>
      </c>
      <c r="I151" s="73"/>
    </row>
    <row r="152" spans="1:9" ht="15">
      <c r="A152" s="17" t="s">
        <v>43</v>
      </c>
      <c r="B152" s="52"/>
      <c r="C152" s="74">
        <f>SUM(H123:H127,H129,H138:H142,H144)</f>
        <v>0</v>
      </c>
      <c r="D152" s="74">
        <f>SUM(H121,H128,H136,H143)</f>
        <v>7</v>
      </c>
      <c r="E152" s="75">
        <f>SUM(H121,H130,H136,H145)</f>
        <v>7</v>
      </c>
      <c r="F152" s="76">
        <f>SUM(I122,I130,I137,I145)</f>
        <v>587</v>
      </c>
      <c r="G152" s="74">
        <f>SUM(F122,F130,F136,F145)</f>
        <v>207630</v>
      </c>
      <c r="H152" s="74">
        <f>SUM(G122,G130,G136,G145)</f>
        <v>207050</v>
      </c>
      <c r="I152" s="77"/>
    </row>
    <row r="153" spans="1:9" ht="15" thickBot="1">
      <c r="A153" s="17" t="s">
        <v>44</v>
      </c>
      <c r="B153" s="52"/>
      <c r="C153" s="74">
        <f>SUM(H132,H147)</f>
        <v>10</v>
      </c>
      <c r="D153" s="74">
        <v>0</v>
      </c>
      <c r="E153" s="78">
        <f>SUM(H132,H147)</f>
        <v>10</v>
      </c>
      <c r="F153" s="76">
        <f>SUM(I132,I147)</f>
        <v>0</v>
      </c>
      <c r="G153" s="74">
        <f>SUM(F132,F147)</f>
        <v>2811</v>
      </c>
      <c r="H153" s="74">
        <f>SUM(G132,G147)</f>
        <v>2821</v>
      </c>
      <c r="I153" s="77"/>
    </row>
    <row r="154" spans="1:9" ht="15.75" thickTop="1">
      <c r="A154" s="52"/>
      <c r="B154" s="52"/>
      <c r="C154" s="79">
        <f aca="true" t="shared" si="18" ref="C154:H154">SUM(C152:C153)</f>
        <v>10</v>
      </c>
      <c r="D154" s="79">
        <f t="shared" si="18"/>
        <v>7</v>
      </c>
      <c r="E154" s="80">
        <f t="shared" si="18"/>
        <v>17</v>
      </c>
      <c r="F154" s="81">
        <f t="shared" si="18"/>
        <v>587</v>
      </c>
      <c r="G154" s="79">
        <f t="shared" si="18"/>
        <v>210441</v>
      </c>
      <c r="H154" s="79">
        <f t="shared" si="18"/>
        <v>209871</v>
      </c>
      <c r="I154" s="77"/>
    </row>
  </sheetData>
  <sheetProtection/>
  <mergeCells count="68">
    <mergeCell ref="A5:A7"/>
    <mergeCell ref="B5:B6"/>
    <mergeCell ref="B7:C7"/>
    <mergeCell ref="A1:H1"/>
    <mergeCell ref="A2:H2"/>
    <mergeCell ref="A3:H3"/>
    <mergeCell ref="A4:B4"/>
    <mergeCell ref="A8:A16"/>
    <mergeCell ref="B8:B15"/>
    <mergeCell ref="B16:C16"/>
    <mergeCell ref="A17:A21"/>
    <mergeCell ref="B17:B20"/>
    <mergeCell ref="B21:C21"/>
    <mergeCell ref="A50:A56"/>
    <mergeCell ref="B50:B55"/>
    <mergeCell ref="B56:C56"/>
    <mergeCell ref="A22:A30"/>
    <mergeCell ref="B22:B29"/>
    <mergeCell ref="B30:C30"/>
    <mergeCell ref="A31:C31"/>
    <mergeCell ref="A42:H42"/>
    <mergeCell ref="A43:H43"/>
    <mergeCell ref="A44:H44"/>
    <mergeCell ref="A45:B45"/>
    <mergeCell ref="A46:A49"/>
    <mergeCell ref="B46:B48"/>
    <mergeCell ref="B49:C49"/>
    <mergeCell ref="A57:A59"/>
    <mergeCell ref="B57:B58"/>
    <mergeCell ref="B59:C59"/>
    <mergeCell ref="A60:A66"/>
    <mergeCell ref="B60:B65"/>
    <mergeCell ref="B66:C66"/>
    <mergeCell ref="A78:B78"/>
    <mergeCell ref="A79:A82"/>
    <mergeCell ref="B79:B81"/>
    <mergeCell ref="B82:C82"/>
    <mergeCell ref="A67:C67"/>
    <mergeCell ref="A75:H75"/>
    <mergeCell ref="A76:H76"/>
    <mergeCell ref="A77:I77"/>
    <mergeCell ref="A83:A92"/>
    <mergeCell ref="B83:B91"/>
    <mergeCell ref="B92:C92"/>
    <mergeCell ref="A93:A95"/>
    <mergeCell ref="B93:B94"/>
    <mergeCell ref="B95:C95"/>
    <mergeCell ref="A123:A133"/>
    <mergeCell ref="B123:B132"/>
    <mergeCell ref="B133:C133"/>
    <mergeCell ref="A96:A105"/>
    <mergeCell ref="B96:B104"/>
    <mergeCell ref="B105:C105"/>
    <mergeCell ref="A106:C106"/>
    <mergeCell ref="A115:H115"/>
    <mergeCell ref="A116:H116"/>
    <mergeCell ref="A117:I117"/>
    <mergeCell ref="A118:B118"/>
    <mergeCell ref="A119:A122"/>
    <mergeCell ref="B119:B121"/>
    <mergeCell ref="B122:C122"/>
    <mergeCell ref="A149:C149"/>
    <mergeCell ref="A134:A137"/>
    <mergeCell ref="B134:B136"/>
    <mergeCell ref="B137:C137"/>
    <mergeCell ref="A138:A148"/>
    <mergeCell ref="B138:B147"/>
    <mergeCell ref="B148:C148"/>
  </mergeCells>
  <conditionalFormatting sqref="I79:I80 I90 I93 I103 I83:I88 I96:I101">
    <cfRule type="cellIs" priority="2" dxfId="0" operator="greaterThan" stopIfTrue="1">
      <formula>0</formula>
    </cfRule>
  </conditionalFormatting>
  <conditionalFormatting sqref="I119:I120 I131 I134:I135 I146 I123:I129 I138:I144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WinuE</cp:lastModifiedBy>
  <dcterms:created xsi:type="dcterms:W3CDTF">2010-07-14T20:46:43Z</dcterms:created>
  <dcterms:modified xsi:type="dcterms:W3CDTF">2010-07-21T15:41:51Z</dcterms:modified>
  <cp:category/>
  <cp:version/>
  <cp:contentType/>
  <cp:contentStatus/>
</cp:coreProperties>
</file>