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onvivencia" sheetId="1" r:id="rId1"/>
    <sheet name="PPRM" sheetId="2" r:id="rId2"/>
  </sheets>
  <definedNames>
    <definedName name="_xlnm.Print_Area" localSheetId="1">'PPRM'!$A$1:$Q$27</definedName>
    <definedName name="_xlnm.Print_Titles" localSheetId="1">'PPRM'!$4:$8</definedName>
  </definedNames>
  <calcPr fullCalcOnLoad="1"/>
</workbook>
</file>

<file path=xl/sharedStrings.xml><?xml version="1.0" encoding="utf-8"?>
<sst xmlns="http://schemas.openxmlformats.org/spreadsheetml/2006/main" count="137" uniqueCount="104">
  <si>
    <t>PLAN DE DESARROLLO  QUEREMOS MAS PODEMOS MAS 2008-2011</t>
  </si>
  <si>
    <t>EJE ESTRATEGICO CONVIVENCIA, SEGURIDAD Y JUSTICIA</t>
  </si>
  <si>
    <t>PROGRAMA  CONVIVE EN PAZ…TO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</si>
  <si>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</si>
  <si>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</si>
  <si>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</si>
  <si>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</si>
  <si>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</si>
  <si>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</si>
  <si>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</si>
  <si>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</si>
  <si>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</si>
  <si>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</si>
  <si>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</si>
  <si>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</si>
  <si>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</si>
  <si>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 xml:space="preserve">Dinamizar impacto de gestores de convivencia ciudadana y educativa mediante la implementación de redes sectoriales y poblacionales, en diferentes zonas del municipio </t>
  </si>
  <si>
    <t>Se implementará 16 redes de gestores de convivencia ciudadana y educativa.</t>
  </si>
  <si>
    <t>Redes de gestores de convivencia ciudadana y educativa implementadas.</t>
  </si>
  <si>
    <t xml:space="preserve">Fortalecimiento a planes e iniciativas de convivencia implementados en  comunas 3, 4, 5, 8, 9, 10, 11  y Catambuco </t>
  </si>
  <si>
    <t xml:space="preserve">Se fortalecerá el 100% de las iniciativas y planes de convivencia  con especial énfasis en niños, niñas, adolescentes y jóvenes de las comunas 3, 4, 5, 8, 9, 10, 11 y, corregimiento de Catambuco </t>
  </si>
  <si>
    <t>Iniciativas y planes de convivencia fortalecidos.</t>
  </si>
  <si>
    <t xml:space="preserve">Concertación e implementación de planes integrales de convivencia en sectores, comunas y corregimientos con articulación transversal e interinstitucional </t>
  </si>
  <si>
    <t xml:space="preserve">Se  implementará concertadamente 8 planes de convivencia con especial énfasis en niños, niñas, adolescentes y jóvenes en los sectores urbano y rural del Municipio con articulación transversal e interinstitucional </t>
  </si>
  <si>
    <t>Planes de convivencia implementados concertadamente.</t>
  </si>
  <si>
    <t>Vinculación de población a procesos de sensibilización en  derechos y deberes, valores éticos y convivencia pacifica</t>
  </si>
  <si>
    <t>Se vinculará a procesos de sensibilización al 80% de la población en derechos y deberes, valores éticos y convivencia pacífica</t>
  </si>
  <si>
    <t>Porcentaje de población vinculada a procesos de sensibilización en derechos y deberes, valores éticos y convivencia pacífica.</t>
  </si>
  <si>
    <t>Implementación de programas de formación en oficios con enfoque de valores y principios de asociatividad,  solidaridad, respeto y ganancia desde la diferencia.</t>
  </si>
  <si>
    <t>Se implementará en el 100% de los programas de formación en oficios el enfoque de valores y principios de asociatividad,  solidaridad, respeto y ganancia desde la diferencia.</t>
  </si>
  <si>
    <t>Encuentros lúdicos intergeneracionales e ínterbarrios alrededor del juego limpio en el deporte</t>
  </si>
  <si>
    <t>Se implementará concertadamente 16 encuentros lúdicos intergeneracionales de Juego Limpio en la zona urbana y rural del Municipio.</t>
  </si>
  <si>
    <t>Encuentros lúdicos intergeneracionales de Juego Limpio implementados concertadamente.</t>
  </si>
  <si>
    <t>Implementación de procesos formativos con padres y madres en convivencia pacífica articulados a los Centros de Justicia y Convivencia y a las Redes de Gestores de Convivencia</t>
  </si>
  <si>
    <t>Se implementará 8 procesos formativos en convivencia pacífica para padres y madres del Municipio</t>
  </si>
  <si>
    <t>Procesos  en convivencia pacífica para padres y madres implementados.</t>
  </si>
  <si>
    <t>Vinculación de Población a procesos de sensibilización en prevención de violencias y maltrato</t>
  </si>
  <si>
    <t>Se vinculará al 60% de la Población del municipio  en procesos de prevención de violencia y maltrato</t>
  </si>
  <si>
    <t>Porcentaje de población vinculada en procesos de prevención de violencia y maltrato.</t>
  </si>
  <si>
    <t xml:space="preserve">Decretar medidas de emergencia por cada caso de maltrato infantil y de adolescentes recepcionado. </t>
  </si>
  <si>
    <t>Se decretará medidas de emergencia para el 100% de los casos de maltrato infantil y de adolescentes recepcionados</t>
  </si>
  <si>
    <t>Porcentaje de medidas de emergencia decretados en los casos de maltrato infantil y de adolescentes recepcionados.</t>
  </si>
  <si>
    <t>Adoptar medidas de protección por cada caso de violencia sexual reportado</t>
  </si>
  <si>
    <t>Se adoptará medidas de protección para el 100% de los casos de violencia intrafamiliar recepcionados</t>
  </si>
  <si>
    <t>Porcentaje de medidas de protección adoptados en los casos de violencia intrafamiliar  recepcionados</t>
  </si>
  <si>
    <t>Disminución tasa de casos de maltrato infantil y de adolescentes reportados con medidas de emergencia decretadas</t>
  </si>
  <si>
    <t>Se disminuirá el 4%  de los casos de maltrato infantil y de adolescentes reportados</t>
  </si>
  <si>
    <t>Casos de maltrato infantil y de adolescentes reportados</t>
  </si>
  <si>
    <t xml:space="preserve">Disminución tasa de casos de violencia sexual reportados con adopción de medidas de protección </t>
  </si>
  <si>
    <t>Se disminuirá el 4%  de los casos de violencia sexual reportados</t>
  </si>
  <si>
    <t>Casos de violencia sexual reportados</t>
  </si>
  <si>
    <t>Disminución tasa de casos de violencia intrafamiliar reportados.</t>
  </si>
  <si>
    <t>Se disminuirá el 4%  los casos de violencia intrafamiliar reportados</t>
  </si>
  <si>
    <t>Casos de violencia intrafamiliar reportados.</t>
  </si>
  <si>
    <t>Incrementar detección y atención de casos de violencia intrafamiliar, maltrato infantil y violencia sexual.</t>
  </si>
  <si>
    <t xml:space="preserve">Se incrementará el 5% de detección y atención de casos de violencia intrafamiliar, maltrato infantil y violencia sexual.  </t>
  </si>
  <si>
    <t xml:space="preserve">Porcentaje de detección y atención de casos de violencia intrafamiliar, maltrato infantil y violencia sexual . </t>
  </si>
  <si>
    <t>Fortalecimiento de comisarías de familia creación de la Tercera Comisaría de Familia</t>
  </si>
  <si>
    <t xml:space="preserve">Se fortalecerá en talento humano e infraestructura al 100% de las Comisarías de Familia y se creará la tercera Comisaría de Familia (Las Comisarías de Famila existentes se fortalecerán en talento humano con los equipos interdisciplinarios). </t>
  </si>
  <si>
    <t>Porcentaje de Comisarías de Familia fortalecidas en talento humano e infraestructura</t>
  </si>
  <si>
    <t>Comisaría de Familia creada.</t>
  </si>
  <si>
    <t xml:space="preserve">Constitución de comunidades seguras </t>
  </si>
  <si>
    <t>Se constituirá 4  comunidades seguras, 1priorizada por año.</t>
  </si>
  <si>
    <t>Comunidades seguras constituidas.</t>
  </si>
  <si>
    <t>Fortalecer los espacios institucionales de atención integral a población en situación de desplazamiento</t>
  </si>
  <si>
    <t>Se fortalecerá en talento humano e infraestructura la Unidad de Atención y Orientación a población desplazada.</t>
  </si>
  <si>
    <t>Unidad de Atención y Orientación a población desplazada fortalecida.</t>
  </si>
  <si>
    <t>OBSERVACIONES</t>
  </si>
  <si>
    <t>T  O  T  A  L</t>
  </si>
  <si>
    <t>META PROGRAMADA 2011</t>
  </si>
  <si>
    <t>EJECUCION DEL PROYECTO</t>
  </si>
  <si>
    <t>Fecha de Inicio</t>
  </si>
  <si>
    <t>Fecha de terminación</t>
  </si>
  <si>
    <t>Presupuesto por Resultados. Municipio de Pasto.  2011</t>
  </si>
  <si>
    <t>RECURSOS ASIGNADOS AL PROGRAMA</t>
  </si>
  <si>
    <t>Porcentaje de programas en formación de oficios con enfoque de valores y principios de asociatividad,  solidaridad, respeto y ganancia desde la diferencia.</t>
  </si>
  <si>
    <t>ok</t>
  </si>
  <si>
    <t>crear condiciones para el ejercicio de la ciudadania que propicien la convivencia pacifica, la justicia y la seguridad.</t>
  </si>
  <si>
    <t>La pérdida de valores, inequidad en la distribución de la riqueza y de las oportunidades de servicios sociales pertinentes, inciden en la reiterada ruptura de los principios de convivencia pacífica y ciudadana.</t>
  </si>
  <si>
    <t xml:space="preserve">Adriana Rodriguez </t>
  </si>
  <si>
    <t>NOMBRE COMPONENTE</t>
  </si>
  <si>
    <t>MI CASA</t>
  </si>
  <si>
    <t>1 PROFESIONAL</t>
  </si>
  <si>
    <t>LOGISTICA Y SONIDO</t>
  </si>
  <si>
    <t>TRANSPORTE</t>
  </si>
  <si>
    <t>COMUNIDADES SEGURAS</t>
  </si>
  <si>
    <t>2 PROFESIONALES</t>
  </si>
  <si>
    <t>JUEGO LIMPIO</t>
  </si>
  <si>
    <t>ARBITRAJE</t>
  </si>
  <si>
    <t>PACTOS CONVIVENCIA COMUNA 8</t>
  </si>
  <si>
    <t>MEJORAMIENTO DE LA CONVIVENCIA EN EL MUNICIPIO DE PASTO</t>
  </si>
  <si>
    <t>RPM</t>
  </si>
  <si>
    <t>Sofia Bastidas Isabel Quintero</t>
  </si>
  <si>
    <t>cabildo</t>
  </si>
  <si>
    <t>intocable</t>
  </si>
  <si>
    <t>PLAN DE CONVIVENCIA DE INTEGRACION FAMILIAR Y ESTUDIANTIL I.E.M MARIA GORETI. COMUNA 1</t>
  </si>
  <si>
    <t>SEGURIDAD Y CONVIVENCIA DE JUZGAMIENTO DEPORTIVO COMUNA 4</t>
  </si>
  <si>
    <t>CONVIVENCIA PACIFICA COMUNA 4</t>
  </si>
  <si>
    <t>PLAN DE CONVIVENCIA CON ENFASIS EN DROGADICCION Y ALCOHOLISMO COMUNA 3</t>
  </si>
  <si>
    <t>COSTO TOTAL  META</t>
  </si>
  <si>
    <t>COSTO POR PROYECTO</t>
  </si>
  <si>
    <t>Para atención de compromisos de cabildo se inciará trabajando las comunas 4 (segunda fase juzgagamiento deportivo $20.000.000) y comuna  8 (Pactos de convivencia $10.000.000);            ( plan de Convivencia con enfasis en alcoholismo y la drogadicción $8.000.000) (Convivencia pacifica comuna 4 $8.000.000) (Plan de Convivencia de integracion familiar y estudiantil I.E.M Maria Goreti $18'000'000)</t>
  </si>
  <si>
    <r>
      <t xml:space="preserve">Promoción y protección de los derechos de niñas, niños y adolescentes y sus familias para la convivencia familiar y social en el Municipio de Pasto.  </t>
    </r>
    <r>
      <rPr>
        <b/>
        <sz val="14"/>
        <color indexed="10"/>
        <rFont val="Arial"/>
        <family val="2"/>
      </rPr>
      <t xml:space="preserve">2011520010025. </t>
    </r>
  </si>
  <si>
    <r>
      <t xml:space="preserve">Mejoramiento de la convivencia ciudadana en el Municipio de Pasto. </t>
    </r>
    <r>
      <rPr>
        <b/>
        <sz val="14"/>
        <color indexed="10"/>
        <rFont val="Arial"/>
        <family val="2"/>
      </rPr>
      <t>2011520010046</t>
    </r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</si>
</sst>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justify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9" fontId="8" fillId="0" borderId="10" xfId="52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49" fontId="4" fillId="35" borderId="12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3" fontId="9" fillId="33" borderId="13" xfId="0" applyNumberFormat="1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36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3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3" fontId="11" fillId="38" borderId="17" xfId="0" applyNumberFormat="1" applyFont="1" applyFill="1" applyBorder="1" applyAlignment="1">
      <alignment wrapText="1"/>
    </xf>
    <xf numFmtId="0" fontId="11" fillId="38" borderId="17" xfId="0" applyFont="1" applyFill="1" applyBorder="1" applyAlignment="1">
      <alignment wrapText="1"/>
    </xf>
    <xf numFmtId="3" fontId="11" fillId="38" borderId="18" xfId="0" applyNumberFormat="1" applyFont="1" applyFill="1" applyBorder="1" applyAlignment="1">
      <alignment wrapText="1"/>
    </xf>
    <xf numFmtId="3" fontId="9" fillId="39" borderId="10" xfId="0" applyNumberFormat="1" applyFont="1" applyFill="1" applyBorder="1" applyAlignment="1">
      <alignment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justify" vertical="center" wrapText="1"/>
    </xf>
    <xf numFmtId="0" fontId="9" fillId="33" borderId="21" xfId="0" applyFont="1" applyFill="1" applyBorder="1" applyAlignment="1">
      <alignment horizontal="justify" vertical="center" wrapText="1"/>
    </xf>
    <xf numFmtId="0" fontId="9" fillId="33" borderId="22" xfId="0" applyFont="1" applyFill="1" applyBorder="1" applyAlignment="1">
      <alignment horizontal="justify" vertical="center" wrapText="1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9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3" fontId="48" fillId="39" borderId="12" xfId="0" applyNumberFormat="1" applyFont="1" applyFill="1" applyBorder="1" applyAlignment="1">
      <alignment horizontal="center" vertical="center" wrapText="1"/>
    </xf>
    <xf numFmtId="0" fontId="48" fillId="39" borderId="19" xfId="0" applyFont="1" applyFill="1" applyBorder="1" applyAlignment="1">
      <alignment horizontal="center" vertical="center" wrapText="1"/>
    </xf>
    <xf numFmtId="0" fontId="48" fillId="39" borderId="11" xfId="0" applyFont="1" applyFill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7" fontId="9" fillId="39" borderId="12" xfId="0" applyNumberFormat="1" applyFont="1" applyFill="1" applyBorder="1" applyAlignment="1">
      <alignment horizontal="center" vertical="center" wrapText="1"/>
    </xf>
    <xf numFmtId="17" fontId="9" fillId="39" borderId="19" xfId="0" applyNumberFormat="1" applyFont="1" applyFill="1" applyBorder="1" applyAlignment="1">
      <alignment horizontal="center" vertical="center" wrapText="1"/>
    </xf>
    <xf numFmtId="17" fontId="9" fillId="39" borderId="11" xfId="0" applyNumberFormat="1" applyFont="1" applyFill="1" applyBorder="1" applyAlignment="1">
      <alignment horizontal="center" vertical="center" wrapText="1"/>
    </xf>
    <xf numFmtId="17" fontId="9" fillId="33" borderId="12" xfId="0" applyNumberFormat="1" applyFont="1" applyFill="1" applyBorder="1" applyAlignment="1">
      <alignment horizontal="center" vertical="center" wrapText="1"/>
    </xf>
    <xf numFmtId="17" fontId="9" fillId="33" borderId="19" xfId="0" applyNumberFormat="1" applyFont="1" applyFill="1" applyBorder="1" applyAlignment="1">
      <alignment horizontal="center" vertical="center" wrapText="1"/>
    </xf>
    <xf numFmtId="17" fontId="9" fillId="33" borderId="11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9" fillId="39" borderId="20" xfId="0" applyFont="1" applyFill="1" applyBorder="1" applyAlignment="1">
      <alignment horizontal="justify" vertical="center" wrapText="1"/>
    </xf>
    <xf numFmtId="0" fontId="9" fillId="39" borderId="21" xfId="0" applyFont="1" applyFill="1" applyBorder="1" applyAlignment="1">
      <alignment horizontal="justify" vertical="center" wrapText="1"/>
    </xf>
    <xf numFmtId="0" fontId="9" fillId="39" borderId="22" xfId="0" applyFont="1" applyFill="1" applyBorder="1" applyAlignment="1">
      <alignment horizontal="justify" vertical="center" wrapText="1"/>
    </xf>
    <xf numFmtId="44" fontId="7" fillId="0" borderId="23" xfId="48" applyFont="1" applyBorder="1" applyAlignment="1">
      <alignment horizontal="center" vertical="center"/>
    </xf>
    <xf numFmtId="44" fontId="7" fillId="0" borderId="19" xfId="48" applyFont="1" applyBorder="1" applyAlignment="1">
      <alignment horizontal="center" vertical="center"/>
    </xf>
    <xf numFmtId="44" fontId="7" fillId="0" borderId="24" xfId="48" applyFont="1" applyBorder="1" applyAlignment="1">
      <alignment horizontal="center" vertical="center"/>
    </xf>
    <xf numFmtId="0" fontId="11" fillId="38" borderId="25" xfId="0" applyFont="1" applyFill="1" applyBorder="1" applyAlignment="1">
      <alignment horizontal="center" wrapText="1"/>
    </xf>
    <xf numFmtId="0" fontId="11" fillId="38" borderId="17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0" fillId="36" borderId="10" xfId="0" applyFont="1" applyFill="1" applyBorder="1" applyAlignment="1">
      <alignment horizontal="justify" vertical="center" wrapText="1"/>
    </xf>
    <xf numFmtId="0" fontId="9" fillId="39" borderId="12" xfId="0" applyFont="1" applyFill="1" applyBorder="1" applyAlignment="1">
      <alignment horizontal="justify" vertical="center" wrapText="1"/>
    </xf>
    <xf numFmtId="0" fontId="9" fillId="39" borderId="19" xfId="0" applyFont="1" applyFill="1" applyBorder="1" applyAlignment="1">
      <alignment horizontal="justify" vertical="center" wrapText="1"/>
    </xf>
    <xf numFmtId="0" fontId="9" fillId="39" borderId="11" xfId="0" applyFont="1" applyFill="1" applyBorder="1" applyAlignment="1">
      <alignment horizontal="justify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12" fillId="40" borderId="3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0" fontId="12" fillId="40" borderId="31" xfId="0" applyFont="1" applyFill="1" applyBorder="1" applyAlignment="1">
      <alignment horizontal="center" vertical="center"/>
    </xf>
    <xf numFmtId="0" fontId="3" fillId="41" borderId="32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49" fontId="0" fillId="35" borderId="34" xfId="0" applyNumberFormat="1" applyFont="1" applyFill="1" applyBorder="1" applyAlignment="1">
      <alignment horizontal="center" vertical="center" wrapText="1"/>
    </xf>
    <xf numFmtId="49" fontId="0" fillId="35" borderId="35" xfId="0" applyNumberFormat="1" applyFont="1" applyFill="1" applyBorder="1" applyAlignment="1">
      <alignment horizontal="center" vertical="center" wrapText="1"/>
    </xf>
    <xf numFmtId="49" fontId="0" fillId="35" borderId="36" xfId="0" applyNumberFormat="1" applyFont="1" applyFill="1" applyBorder="1" applyAlignment="1">
      <alignment horizontal="center" vertical="center" wrapText="1"/>
    </xf>
    <xf numFmtId="49" fontId="0" fillId="35" borderId="37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4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30.00390625" style="0" customWidth="1"/>
    <col min="2" max="2" width="30.28125" style="0" customWidth="1"/>
    <col min="3" max="3" width="16.28125" style="0" customWidth="1"/>
  </cols>
  <sheetData>
    <row r="6" spans="1:3" ht="38.25" customHeight="1">
      <c r="A6" s="49" t="s">
        <v>90</v>
      </c>
      <c r="B6" s="49"/>
      <c r="C6" s="49"/>
    </row>
    <row r="7" ht="12.75">
      <c r="G7">
        <v>165000000</v>
      </c>
    </row>
    <row r="8" ht="12.75">
      <c r="A8" s="21" t="s">
        <v>80</v>
      </c>
    </row>
    <row r="10" spans="1:5" ht="12.75">
      <c r="A10" t="s">
        <v>81</v>
      </c>
      <c r="B10" t="s">
        <v>82</v>
      </c>
      <c r="C10">
        <v>10000000</v>
      </c>
      <c r="E10" s="22">
        <v>16000000</v>
      </c>
    </row>
    <row r="11" spans="2:5" ht="12.75">
      <c r="B11" t="s">
        <v>83</v>
      </c>
      <c r="C11">
        <v>3000000</v>
      </c>
      <c r="E11" s="22">
        <v>5000000</v>
      </c>
    </row>
    <row r="12" spans="2:5" ht="12.75">
      <c r="B12" t="s">
        <v>84</v>
      </c>
      <c r="C12">
        <v>10000000</v>
      </c>
      <c r="E12" s="22">
        <v>14000000</v>
      </c>
    </row>
    <row r="13" ht="12.75">
      <c r="E13" s="22"/>
    </row>
    <row r="14" spans="1:5" ht="12.75">
      <c r="A14" t="s">
        <v>85</v>
      </c>
      <c r="B14" t="s">
        <v>86</v>
      </c>
      <c r="C14">
        <v>20000000</v>
      </c>
      <c r="E14" s="22">
        <v>40000000</v>
      </c>
    </row>
    <row r="15" spans="2:6" ht="38.25">
      <c r="B15" s="19" t="s">
        <v>98</v>
      </c>
      <c r="E15" s="22">
        <v>8000000</v>
      </c>
      <c r="F15" t="s">
        <v>93</v>
      </c>
    </row>
    <row r="16" spans="2:6" ht="25.5">
      <c r="B16" s="19" t="s">
        <v>89</v>
      </c>
      <c r="C16">
        <v>10000000</v>
      </c>
      <c r="E16" s="22">
        <v>10000000</v>
      </c>
      <c r="F16" t="s">
        <v>93</v>
      </c>
    </row>
    <row r="17" spans="2:6" ht="51">
      <c r="B17" s="19" t="s">
        <v>95</v>
      </c>
      <c r="C17">
        <v>20000000</v>
      </c>
      <c r="E17" s="22">
        <v>18000000</v>
      </c>
      <c r="F17" t="s">
        <v>93</v>
      </c>
    </row>
    <row r="18" ht="12.75">
      <c r="E18" s="22"/>
    </row>
    <row r="19" spans="1:5" ht="12.75">
      <c r="A19" t="s">
        <v>87</v>
      </c>
      <c r="B19" t="s">
        <v>82</v>
      </c>
      <c r="C19">
        <v>10000000</v>
      </c>
      <c r="E19" s="22">
        <v>16000000</v>
      </c>
    </row>
    <row r="20" spans="2:6" ht="38.25">
      <c r="B20" s="19" t="s">
        <v>96</v>
      </c>
      <c r="C20">
        <v>20000000</v>
      </c>
      <c r="E20" s="22">
        <v>20000000</v>
      </c>
      <c r="F20" t="s">
        <v>93</v>
      </c>
    </row>
    <row r="21" spans="2:6" ht="25.5">
      <c r="B21" s="19" t="s">
        <v>97</v>
      </c>
      <c r="C21">
        <v>8000000</v>
      </c>
      <c r="E21" s="22">
        <v>8000000</v>
      </c>
      <c r="F21" t="s">
        <v>93</v>
      </c>
    </row>
    <row r="22" spans="2:6" ht="12.75">
      <c r="B22" t="s">
        <v>88</v>
      </c>
      <c r="C22">
        <v>5000000</v>
      </c>
      <c r="E22" s="22">
        <v>10000000</v>
      </c>
      <c r="F22" t="s">
        <v>94</v>
      </c>
    </row>
    <row r="23" ht="12.75">
      <c r="C23" s="20">
        <f>SUM(C10:C22)</f>
        <v>116000000</v>
      </c>
    </row>
    <row r="24" ht="12.75">
      <c r="E24">
        <f>SUM(E10:E23)</f>
        <v>165000000</v>
      </c>
    </row>
  </sheetData>
  <sheetProtection/>
  <mergeCells count="1">
    <mergeCell ref="A6:C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8"/>
  <sheetViews>
    <sheetView tabSelected="1" zoomScale="55" zoomScaleNormal="55" zoomScalePageLayoutView="55" workbookViewId="0" topLeftCell="B7">
      <selection activeCell="O10" sqref="O10:O16"/>
    </sheetView>
  </sheetViews>
  <sheetFormatPr defaultColWidth="11.421875" defaultRowHeight="12.75"/>
  <cols>
    <col min="1" max="1" width="19.421875" style="2" customWidth="1"/>
    <col min="2" max="2" width="26.28125" style="2" customWidth="1"/>
    <col min="3" max="3" width="30.421875" style="2" customWidth="1"/>
    <col min="4" max="4" width="34.421875" style="2" customWidth="1"/>
    <col min="5" max="5" width="25.00390625" style="2" customWidth="1"/>
    <col min="6" max="6" width="13.140625" style="2" customWidth="1"/>
    <col min="7" max="7" width="23.140625" style="2" customWidth="1"/>
    <col min="8" max="8" width="33.28125" style="2" customWidth="1"/>
    <col min="9" max="9" width="17.140625" style="2" bestFit="1" customWidth="1"/>
    <col min="10" max="10" width="7.140625" style="2" bestFit="1" customWidth="1"/>
    <col min="11" max="11" width="17.00390625" style="2" bestFit="1" customWidth="1"/>
    <col min="12" max="12" width="17.140625" style="2" bestFit="1" customWidth="1"/>
    <col min="13" max="13" width="17.140625" style="2" customWidth="1"/>
    <col min="14" max="14" width="14.7109375" style="2" customWidth="1"/>
    <col min="15" max="15" width="13.421875" style="2" customWidth="1"/>
    <col min="16" max="16" width="20.421875" style="2" customWidth="1"/>
    <col min="17" max="17" width="28.00390625" style="2" customWidth="1"/>
    <col min="18" max="18" width="18.28125" style="2" customWidth="1"/>
    <col min="19" max="19" width="0" style="2" hidden="1" customWidth="1"/>
    <col min="20" max="20" width="12.7109375" style="2" customWidth="1"/>
    <col min="21" max="21" width="26.8515625" style="2" customWidth="1"/>
    <col min="22" max="16384" width="11.421875" style="2" customWidth="1"/>
  </cols>
  <sheetData>
    <row r="1" spans="1:17" ht="15.75">
      <c r="A1" s="99" t="s">
        <v>0</v>
      </c>
      <c r="B1" s="100"/>
      <c r="C1" s="10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02" t="s">
        <v>73</v>
      </c>
      <c r="B2" s="103"/>
      <c r="C2" s="10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75" s="4" customFormat="1" ht="15">
      <c r="A3" s="105" t="s">
        <v>1</v>
      </c>
      <c r="B3" s="106"/>
      <c r="C3" s="10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s="4" customFormat="1" ht="16.5" thickBot="1">
      <c r="A4" s="108" t="s">
        <v>2</v>
      </c>
      <c r="B4" s="109"/>
      <c r="C4" s="11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s="6" customFormat="1" ht="16.5" thickBot="1">
      <c r="A5" s="5"/>
      <c r="B5" s="5"/>
      <c r="C5" s="5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s="4" customFormat="1" ht="12.75">
      <c r="A6" s="115" t="s">
        <v>3</v>
      </c>
      <c r="B6" s="118" t="s">
        <v>4</v>
      </c>
      <c r="C6" s="118" t="s">
        <v>5</v>
      </c>
      <c r="D6" s="79" t="s">
        <v>6</v>
      </c>
      <c r="E6" s="79" t="s">
        <v>7</v>
      </c>
      <c r="F6" s="111" t="s">
        <v>69</v>
      </c>
      <c r="G6" s="62" t="s">
        <v>74</v>
      </c>
      <c r="H6" s="114" t="s">
        <v>8</v>
      </c>
      <c r="I6" s="114" t="s">
        <v>9</v>
      </c>
      <c r="J6" s="114"/>
      <c r="K6" s="114"/>
      <c r="L6" s="114"/>
      <c r="M6" s="62" t="s">
        <v>100</v>
      </c>
      <c r="N6" s="125" t="s">
        <v>70</v>
      </c>
      <c r="O6" s="126"/>
      <c r="P6" s="129" t="s">
        <v>10</v>
      </c>
      <c r="Q6" s="122" t="s">
        <v>67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s="8" customFormat="1" ht="12.75">
      <c r="A7" s="116"/>
      <c r="B7" s="119"/>
      <c r="C7" s="119"/>
      <c r="D7" s="80"/>
      <c r="E7" s="80"/>
      <c r="F7" s="112"/>
      <c r="G7" s="77"/>
      <c r="H7" s="63"/>
      <c r="I7" s="112" t="s">
        <v>11</v>
      </c>
      <c r="J7" s="63" t="s">
        <v>12</v>
      </c>
      <c r="K7" s="63"/>
      <c r="L7" s="112" t="s">
        <v>99</v>
      </c>
      <c r="M7" s="63"/>
      <c r="N7" s="127"/>
      <c r="O7" s="128"/>
      <c r="P7" s="130"/>
      <c r="Q7" s="12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s="8" customFormat="1" ht="26.25" thickBot="1">
      <c r="A8" s="117"/>
      <c r="B8" s="120"/>
      <c r="C8" s="120"/>
      <c r="D8" s="121"/>
      <c r="E8" s="25" t="s">
        <v>13</v>
      </c>
      <c r="F8" s="113"/>
      <c r="G8" s="78"/>
      <c r="H8" s="64"/>
      <c r="I8" s="113"/>
      <c r="J8" s="23" t="s">
        <v>14</v>
      </c>
      <c r="K8" s="23" t="s">
        <v>15</v>
      </c>
      <c r="L8" s="113"/>
      <c r="M8" s="64"/>
      <c r="N8" s="26" t="s">
        <v>71</v>
      </c>
      <c r="O8" s="26" t="s">
        <v>72</v>
      </c>
      <c r="P8" s="131"/>
      <c r="Q8" s="12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s="4" customFormat="1" ht="63.75">
      <c r="A9" s="89" t="s">
        <v>78</v>
      </c>
      <c r="B9" s="92" t="s">
        <v>77</v>
      </c>
      <c r="C9" s="27" t="s">
        <v>16</v>
      </c>
      <c r="D9" s="27" t="s">
        <v>17</v>
      </c>
      <c r="E9" s="28" t="s">
        <v>18</v>
      </c>
      <c r="F9" s="29">
        <v>5</v>
      </c>
      <c r="G9" s="84">
        <v>260000000</v>
      </c>
      <c r="H9" s="30"/>
      <c r="I9" s="48">
        <v>0</v>
      </c>
      <c r="J9" s="32">
        <v>0</v>
      </c>
      <c r="K9" s="32" t="s">
        <v>91</v>
      </c>
      <c r="L9" s="48">
        <v>0</v>
      </c>
      <c r="M9" s="31"/>
      <c r="N9" s="30"/>
      <c r="O9" s="30"/>
      <c r="P9" s="31"/>
      <c r="Q9" s="33"/>
      <c r="R9" s="2"/>
      <c r="S9" s="2"/>
      <c r="T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s="4" customFormat="1" ht="76.5" customHeight="1">
      <c r="A10" s="90"/>
      <c r="B10" s="93"/>
      <c r="C10" s="24" t="s">
        <v>19</v>
      </c>
      <c r="D10" s="24" t="s">
        <v>20</v>
      </c>
      <c r="E10" s="13" t="s">
        <v>21</v>
      </c>
      <c r="F10" s="15">
        <v>0.25</v>
      </c>
      <c r="G10" s="85"/>
      <c r="H10" s="96" t="s">
        <v>103</v>
      </c>
      <c r="I10" s="45">
        <f>26000000*1.0533333333</f>
        <v>27386666.665799998</v>
      </c>
      <c r="J10" s="46"/>
      <c r="K10" s="47" t="s">
        <v>91</v>
      </c>
      <c r="L10" s="45">
        <f>J10+I10</f>
        <v>27386666.665799998</v>
      </c>
      <c r="M10" s="65">
        <f>SUM(L10:L16)</f>
        <v>173799999.99449995</v>
      </c>
      <c r="N10" s="71">
        <v>40544</v>
      </c>
      <c r="O10" s="71">
        <v>40908</v>
      </c>
      <c r="P10" s="50" t="s">
        <v>79</v>
      </c>
      <c r="Q10" s="81" t="s">
        <v>101</v>
      </c>
      <c r="R10" s="2"/>
      <c r="S10" s="2"/>
      <c r="T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4" customFormat="1" ht="76.5">
      <c r="A11" s="90"/>
      <c r="B11" s="93"/>
      <c r="C11" s="24" t="s">
        <v>22</v>
      </c>
      <c r="D11" s="24" t="s">
        <v>23</v>
      </c>
      <c r="E11" s="13" t="s">
        <v>24</v>
      </c>
      <c r="F11" s="14">
        <v>3</v>
      </c>
      <c r="G11" s="85"/>
      <c r="H11" s="97"/>
      <c r="I11" s="45">
        <f>35000000*1.0533333333</f>
        <v>36866666.66549999</v>
      </c>
      <c r="J11" s="46"/>
      <c r="K11" s="47" t="s">
        <v>91</v>
      </c>
      <c r="L11" s="45">
        <f aca="true" t="shared" si="0" ref="L11:L16">J11+I11</f>
        <v>36866666.66549999</v>
      </c>
      <c r="M11" s="66"/>
      <c r="N11" s="72"/>
      <c r="O11" s="72"/>
      <c r="P11" s="51" t="s">
        <v>79</v>
      </c>
      <c r="Q11" s="82"/>
      <c r="R11" s="2"/>
      <c r="S11" s="2"/>
      <c r="T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7" ht="25.5">
      <c r="A12" s="90"/>
      <c r="B12" s="93"/>
      <c r="C12" s="24" t="s">
        <v>61</v>
      </c>
      <c r="D12" s="24" t="s">
        <v>62</v>
      </c>
      <c r="E12" s="13" t="s">
        <v>63</v>
      </c>
      <c r="F12" s="18">
        <v>1</v>
      </c>
      <c r="G12" s="85"/>
      <c r="H12" s="97"/>
      <c r="I12" s="45">
        <f>34000000*1.0533333333</f>
        <v>35813333.3322</v>
      </c>
      <c r="J12" s="46"/>
      <c r="K12" s="47" t="s">
        <v>91</v>
      </c>
      <c r="L12" s="45">
        <f t="shared" si="0"/>
        <v>35813333.3322</v>
      </c>
      <c r="M12" s="66"/>
      <c r="N12" s="72"/>
      <c r="O12" s="72"/>
      <c r="P12" s="51"/>
      <c r="Q12" s="82"/>
    </row>
    <row r="13" spans="1:17" ht="63.75">
      <c r="A13" s="90"/>
      <c r="B13" s="93"/>
      <c r="C13" s="24" t="s">
        <v>25</v>
      </c>
      <c r="D13" s="24" t="s">
        <v>26</v>
      </c>
      <c r="E13" s="13" t="s">
        <v>27</v>
      </c>
      <c r="F13" s="16">
        <v>0.2</v>
      </c>
      <c r="G13" s="85"/>
      <c r="H13" s="97"/>
      <c r="I13" s="45">
        <f>16000000*1.0533333333</f>
        <v>16853333.332799997</v>
      </c>
      <c r="J13" s="46"/>
      <c r="K13" s="47" t="s">
        <v>91</v>
      </c>
      <c r="L13" s="45">
        <f t="shared" si="0"/>
        <v>16853333.332799997</v>
      </c>
      <c r="M13" s="66"/>
      <c r="N13" s="72"/>
      <c r="O13" s="72"/>
      <c r="P13" s="51" t="s">
        <v>79</v>
      </c>
      <c r="Q13" s="82"/>
    </row>
    <row r="14" spans="1:75" s="4" customFormat="1" ht="89.25">
      <c r="A14" s="90"/>
      <c r="B14" s="93"/>
      <c r="C14" s="24" t="s">
        <v>28</v>
      </c>
      <c r="D14" s="24" t="s">
        <v>29</v>
      </c>
      <c r="E14" s="13" t="s">
        <v>75</v>
      </c>
      <c r="F14" s="17">
        <v>0.3</v>
      </c>
      <c r="G14" s="85"/>
      <c r="H14" s="97"/>
      <c r="I14" s="45">
        <f>8000000*1.0533333333</f>
        <v>8426666.666399999</v>
      </c>
      <c r="J14" s="46"/>
      <c r="K14" s="47" t="s">
        <v>91</v>
      </c>
      <c r="L14" s="45">
        <f t="shared" si="0"/>
        <v>8426666.666399999</v>
      </c>
      <c r="M14" s="66"/>
      <c r="N14" s="72"/>
      <c r="O14" s="72"/>
      <c r="P14" s="51" t="s">
        <v>79</v>
      </c>
      <c r="Q14" s="82"/>
      <c r="R14" s="2"/>
      <c r="S14" s="2"/>
      <c r="T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4" customFormat="1" ht="63.75">
      <c r="A15" s="90"/>
      <c r="B15" s="93"/>
      <c r="C15" s="24" t="s">
        <v>30</v>
      </c>
      <c r="D15" s="24" t="s">
        <v>31</v>
      </c>
      <c r="E15" s="13" t="s">
        <v>32</v>
      </c>
      <c r="F15" s="18">
        <v>3</v>
      </c>
      <c r="G15" s="85"/>
      <c r="H15" s="97"/>
      <c r="I15" s="45">
        <f>38000000*1.0533333333</f>
        <v>40026666.6654</v>
      </c>
      <c r="J15" s="46"/>
      <c r="K15" s="47" t="s">
        <v>91</v>
      </c>
      <c r="L15" s="45">
        <f t="shared" si="0"/>
        <v>40026666.6654</v>
      </c>
      <c r="M15" s="66"/>
      <c r="N15" s="72"/>
      <c r="O15" s="72"/>
      <c r="P15" s="51" t="s">
        <v>79</v>
      </c>
      <c r="Q15" s="82"/>
      <c r="R15" s="2"/>
      <c r="S15" s="2"/>
      <c r="T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4" customFormat="1" ht="76.5">
      <c r="A16" s="90"/>
      <c r="B16" s="93"/>
      <c r="C16" s="24" t="s">
        <v>33</v>
      </c>
      <c r="D16" s="24" t="s">
        <v>34</v>
      </c>
      <c r="E16" s="13" t="s">
        <v>35</v>
      </c>
      <c r="F16" s="18">
        <v>2</v>
      </c>
      <c r="G16" s="85"/>
      <c r="H16" s="98"/>
      <c r="I16" s="45">
        <f>8000000*1.0533333333</f>
        <v>8426666.666399999</v>
      </c>
      <c r="J16" s="46"/>
      <c r="K16" s="47" t="s">
        <v>91</v>
      </c>
      <c r="L16" s="45">
        <f t="shared" si="0"/>
        <v>8426666.666399999</v>
      </c>
      <c r="M16" s="67"/>
      <c r="N16" s="73"/>
      <c r="O16" s="73"/>
      <c r="P16" s="52" t="s">
        <v>79</v>
      </c>
      <c r="Q16" s="83"/>
      <c r="R16" s="2">
        <f>173800000/165000000</f>
        <v>1.0533333333333332</v>
      </c>
      <c r="S16" s="2"/>
      <c r="T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4" customFormat="1" ht="51">
      <c r="A17" s="90"/>
      <c r="B17" s="93"/>
      <c r="C17" s="24" t="s">
        <v>36</v>
      </c>
      <c r="D17" s="24" t="s">
        <v>37</v>
      </c>
      <c r="E17" s="13" t="s">
        <v>38</v>
      </c>
      <c r="F17" s="16">
        <v>0.15</v>
      </c>
      <c r="G17" s="85"/>
      <c r="H17" s="59" t="s">
        <v>102</v>
      </c>
      <c r="I17" s="12">
        <f>15000000/1.10208816705336</f>
        <v>13610526.315789526</v>
      </c>
      <c r="J17" s="9"/>
      <c r="K17" s="11" t="s">
        <v>91</v>
      </c>
      <c r="L17" s="12">
        <f>J17+I17</f>
        <v>13610526.315789526</v>
      </c>
      <c r="M17" s="68">
        <f>SUM(L17:L25)</f>
        <v>86200000.00000031</v>
      </c>
      <c r="N17" s="74">
        <v>40544</v>
      </c>
      <c r="O17" s="74">
        <v>40908</v>
      </c>
      <c r="P17" s="53" t="s">
        <v>92</v>
      </c>
      <c r="Q17" s="56"/>
      <c r="R17" s="2"/>
      <c r="S17" s="2"/>
      <c r="T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63.75">
      <c r="A18" s="90"/>
      <c r="B18" s="93"/>
      <c r="C18" s="24" t="s">
        <v>39</v>
      </c>
      <c r="D18" s="24" t="s">
        <v>40</v>
      </c>
      <c r="E18" s="13" t="s">
        <v>41</v>
      </c>
      <c r="F18" s="16">
        <v>1</v>
      </c>
      <c r="G18" s="85"/>
      <c r="H18" s="60"/>
      <c r="I18" s="12">
        <f>10000000/1.10208816705336</f>
        <v>9073684.21052635</v>
      </c>
      <c r="J18" s="9"/>
      <c r="K18" s="11" t="s">
        <v>91</v>
      </c>
      <c r="L18" s="12">
        <f aca="true" t="shared" si="1" ref="L18:L24">J18+I18</f>
        <v>9073684.21052635</v>
      </c>
      <c r="M18" s="69"/>
      <c r="N18" s="75"/>
      <c r="O18" s="75"/>
      <c r="P18" s="54" t="s">
        <v>92</v>
      </c>
      <c r="Q18" s="57"/>
      <c r="R18" s="2"/>
      <c r="S18" s="2"/>
      <c r="T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51">
      <c r="A19" s="90"/>
      <c r="B19" s="93"/>
      <c r="C19" s="24" t="s">
        <v>42</v>
      </c>
      <c r="D19" s="24" t="s">
        <v>43</v>
      </c>
      <c r="E19" s="13" t="s">
        <v>44</v>
      </c>
      <c r="F19" s="16">
        <v>1</v>
      </c>
      <c r="G19" s="85"/>
      <c r="H19" s="60"/>
      <c r="I19" s="12">
        <f>15000000/1.10208816705336</f>
        <v>13610526.315789526</v>
      </c>
      <c r="J19" s="9"/>
      <c r="K19" s="11" t="s">
        <v>91</v>
      </c>
      <c r="L19" s="12">
        <f t="shared" si="1"/>
        <v>13610526.315789526</v>
      </c>
      <c r="M19" s="69"/>
      <c r="N19" s="75"/>
      <c r="O19" s="75"/>
      <c r="P19" s="54" t="s">
        <v>92</v>
      </c>
      <c r="Q19" s="57"/>
      <c r="R19" s="2"/>
      <c r="S19" s="2"/>
      <c r="T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51">
      <c r="A20" s="90"/>
      <c r="B20" s="93"/>
      <c r="C20" s="24" t="s">
        <v>45</v>
      </c>
      <c r="D20" s="24" t="s">
        <v>46</v>
      </c>
      <c r="E20" s="13" t="s">
        <v>47</v>
      </c>
      <c r="F20" s="16">
        <v>0.01</v>
      </c>
      <c r="G20" s="85"/>
      <c r="H20" s="60"/>
      <c r="I20" s="12">
        <f>10000000/1.10208816705336</f>
        <v>9073684.21052635</v>
      </c>
      <c r="J20" s="9"/>
      <c r="K20" s="11" t="s">
        <v>91</v>
      </c>
      <c r="L20" s="12">
        <f t="shared" si="1"/>
        <v>9073684.21052635</v>
      </c>
      <c r="M20" s="69"/>
      <c r="N20" s="75"/>
      <c r="O20" s="75"/>
      <c r="P20" s="54" t="s">
        <v>92</v>
      </c>
      <c r="Q20" s="57"/>
      <c r="R20" s="2"/>
      <c r="S20" s="2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51">
      <c r="A21" s="90"/>
      <c r="B21" s="93"/>
      <c r="C21" s="24" t="s">
        <v>48</v>
      </c>
      <c r="D21" s="24" t="s">
        <v>49</v>
      </c>
      <c r="E21" s="13" t="s">
        <v>50</v>
      </c>
      <c r="F21" s="16">
        <v>0.01</v>
      </c>
      <c r="G21" s="85"/>
      <c r="H21" s="60"/>
      <c r="I21" s="12">
        <f>10000000/1.10208816705336</f>
        <v>9073684.21052635</v>
      </c>
      <c r="J21" s="9"/>
      <c r="K21" s="11" t="s">
        <v>91</v>
      </c>
      <c r="L21" s="12">
        <f t="shared" si="1"/>
        <v>9073684.21052635</v>
      </c>
      <c r="M21" s="69"/>
      <c r="N21" s="75"/>
      <c r="O21" s="75"/>
      <c r="P21" s="54" t="s">
        <v>92</v>
      </c>
      <c r="Q21" s="57"/>
      <c r="R21" s="2"/>
      <c r="S21" s="2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ht="25.5">
      <c r="A22" s="90"/>
      <c r="B22" s="93"/>
      <c r="C22" s="24" t="s">
        <v>51</v>
      </c>
      <c r="D22" s="24" t="s">
        <v>52</v>
      </c>
      <c r="E22" s="13" t="s">
        <v>53</v>
      </c>
      <c r="F22" s="16">
        <v>0.01</v>
      </c>
      <c r="G22" s="85"/>
      <c r="H22" s="60"/>
      <c r="I22" s="12">
        <f>15000000/1.10208816705336</f>
        <v>13610526.315789526</v>
      </c>
      <c r="J22" s="9"/>
      <c r="K22" s="11" t="s">
        <v>91</v>
      </c>
      <c r="L22" s="12">
        <f t="shared" si="1"/>
        <v>13610526.315789526</v>
      </c>
      <c r="M22" s="69"/>
      <c r="N22" s="75"/>
      <c r="O22" s="75"/>
      <c r="P22" s="54" t="s">
        <v>92</v>
      </c>
      <c r="Q22" s="57"/>
      <c r="R22" s="2"/>
      <c r="S22" s="2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63.75">
      <c r="A23" s="90"/>
      <c r="B23" s="93"/>
      <c r="C23" s="24" t="s">
        <v>54</v>
      </c>
      <c r="D23" s="24" t="s">
        <v>55</v>
      </c>
      <c r="E23" s="13" t="s">
        <v>56</v>
      </c>
      <c r="F23" s="16">
        <v>0.01</v>
      </c>
      <c r="G23" s="85"/>
      <c r="H23" s="60"/>
      <c r="I23" s="12">
        <f>10000000/1.10208816705336</f>
        <v>9073684.21052635</v>
      </c>
      <c r="J23" s="9"/>
      <c r="K23" s="11" t="s">
        <v>91</v>
      </c>
      <c r="L23" s="12">
        <f t="shared" si="1"/>
        <v>9073684.21052635</v>
      </c>
      <c r="M23" s="69"/>
      <c r="N23" s="75"/>
      <c r="O23" s="75"/>
      <c r="P23" s="54" t="s">
        <v>92</v>
      </c>
      <c r="Q23" s="57"/>
      <c r="R23" s="2"/>
      <c r="S23" s="2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17" ht="51">
      <c r="A24" s="90"/>
      <c r="B24" s="93"/>
      <c r="C24" s="95" t="s">
        <v>57</v>
      </c>
      <c r="D24" s="95" t="s">
        <v>58</v>
      </c>
      <c r="E24" s="13" t="s">
        <v>59</v>
      </c>
      <c r="F24" s="17">
        <v>0.25</v>
      </c>
      <c r="G24" s="85"/>
      <c r="H24" s="60"/>
      <c r="I24" s="12">
        <f>10000000/1.10208816705336</f>
        <v>9073684.21052635</v>
      </c>
      <c r="J24" s="9"/>
      <c r="K24" s="11" t="s">
        <v>91</v>
      </c>
      <c r="L24" s="12">
        <f t="shared" si="1"/>
        <v>9073684.21052635</v>
      </c>
      <c r="M24" s="69"/>
      <c r="N24" s="75"/>
      <c r="O24" s="75"/>
      <c r="P24" s="54" t="s">
        <v>92</v>
      </c>
      <c r="Q24" s="57"/>
    </row>
    <row r="25" spans="1:17" ht="25.5">
      <c r="A25" s="90"/>
      <c r="B25" s="93"/>
      <c r="C25" s="95"/>
      <c r="D25" s="95"/>
      <c r="E25" s="13" t="s">
        <v>60</v>
      </c>
      <c r="F25" s="18">
        <v>1</v>
      </c>
      <c r="G25" s="85"/>
      <c r="H25" s="61"/>
      <c r="I25" s="10">
        <v>0</v>
      </c>
      <c r="J25" s="9"/>
      <c r="K25" s="9"/>
      <c r="L25" s="10">
        <v>0</v>
      </c>
      <c r="M25" s="70"/>
      <c r="N25" s="76"/>
      <c r="O25" s="76"/>
      <c r="P25" s="55" t="s">
        <v>92</v>
      </c>
      <c r="Q25" s="58"/>
    </row>
    <row r="26" spans="1:17" ht="51.75" thickBot="1">
      <c r="A26" s="91"/>
      <c r="B26" s="94"/>
      <c r="C26" s="34" t="s">
        <v>64</v>
      </c>
      <c r="D26" s="34" t="s">
        <v>65</v>
      </c>
      <c r="E26" s="35" t="s">
        <v>66</v>
      </c>
      <c r="F26" s="36">
        <v>1</v>
      </c>
      <c r="G26" s="86"/>
      <c r="H26" s="37"/>
      <c r="I26" s="38">
        <v>0</v>
      </c>
      <c r="J26" s="39"/>
      <c r="K26" s="39"/>
      <c r="L26" s="38">
        <v>0</v>
      </c>
      <c r="M26" s="38"/>
      <c r="N26" s="37"/>
      <c r="O26" s="37"/>
      <c r="P26" s="40"/>
      <c r="Q26" s="41"/>
    </row>
    <row r="27" spans="1:13" ht="18.75" thickBot="1">
      <c r="A27" s="87" t="s">
        <v>68</v>
      </c>
      <c r="B27" s="88"/>
      <c r="C27" s="88"/>
      <c r="D27" s="88"/>
      <c r="E27" s="88"/>
      <c r="F27" s="88"/>
      <c r="G27" s="88"/>
      <c r="H27" s="88"/>
      <c r="I27" s="42">
        <f>SUM(I9:I26)</f>
        <v>259999999.99450025</v>
      </c>
      <c r="J27" s="42">
        <f>SUM(J10:J26)</f>
        <v>0</v>
      </c>
      <c r="K27" s="43"/>
      <c r="L27" s="42">
        <f>SUM(L10:L26)</f>
        <v>259999999.99450025</v>
      </c>
      <c r="M27" s="44">
        <f>SUM(M10:M26)</f>
        <v>259999999.99450028</v>
      </c>
    </row>
    <row r="28" ht="12">
      <c r="F28" s="2" t="s">
        <v>76</v>
      </c>
    </row>
  </sheetData>
  <sheetProtection/>
  <mergeCells count="38">
    <mergeCell ref="D6:D8"/>
    <mergeCell ref="Q6:Q8"/>
    <mergeCell ref="I6:L6"/>
    <mergeCell ref="N6:O7"/>
    <mergeCell ref="P6:P8"/>
    <mergeCell ref="I7:I8"/>
    <mergeCell ref="J7:K7"/>
    <mergeCell ref="L7:L8"/>
    <mergeCell ref="H10:H16"/>
    <mergeCell ref="A1:C1"/>
    <mergeCell ref="A2:C2"/>
    <mergeCell ref="A3:C3"/>
    <mergeCell ref="A4:C4"/>
    <mergeCell ref="F6:F8"/>
    <mergeCell ref="H6:H8"/>
    <mergeCell ref="A6:A8"/>
    <mergeCell ref="B6:B8"/>
    <mergeCell ref="C6:C8"/>
    <mergeCell ref="O17:O25"/>
    <mergeCell ref="G6:G8"/>
    <mergeCell ref="E6:E7"/>
    <mergeCell ref="Q10:Q16"/>
    <mergeCell ref="G9:G26"/>
    <mergeCell ref="A27:H27"/>
    <mergeCell ref="A9:A26"/>
    <mergeCell ref="B9:B26"/>
    <mergeCell ref="C24:C25"/>
    <mergeCell ref="D24:D25"/>
    <mergeCell ref="P10:P16"/>
    <mergeCell ref="P17:P25"/>
    <mergeCell ref="Q17:Q25"/>
    <mergeCell ref="H17:H25"/>
    <mergeCell ref="M6:M8"/>
    <mergeCell ref="M10:M16"/>
    <mergeCell ref="M17:M25"/>
    <mergeCell ref="N10:N16"/>
    <mergeCell ref="O10:O16"/>
    <mergeCell ref="N17:N25"/>
  </mergeCells>
  <printOptions/>
  <pageMargins left="0.15748031496062992" right="0.15748031496062992" top="0.2362204724409449" bottom="0.2755905511811024" header="0.15748031496062992" footer="0.1968503937007874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2010-10-26T19:37:37Z</cp:lastPrinted>
  <dcterms:created xsi:type="dcterms:W3CDTF">2009-09-17T12:45:19Z</dcterms:created>
  <dcterms:modified xsi:type="dcterms:W3CDTF">2011-02-01T21:05:59Z</dcterms:modified>
  <cp:category/>
  <cp:version/>
  <cp:contentType/>
  <cp:contentStatus/>
</cp:coreProperties>
</file>