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5195" windowHeight="8445" activeTab="1"/>
  </bookViews>
  <sheets>
    <sheet name="PPRM" sheetId="1" r:id="rId1"/>
    <sheet name="Hoja1" sheetId="2" r:id="rId2"/>
    <sheet name="Hoja2" sheetId="3" r:id="rId3"/>
  </sheets>
  <definedNames>
    <definedName name="_xlnm.Print_Area" localSheetId="0">PPRM!$A$1:$Q$36</definedName>
    <definedName name="_xlnm.Print_Titles" localSheetId="0">PPRM!$4:$8</definedName>
  </definedNames>
  <calcPr calcId="124519"/>
</workbook>
</file>

<file path=xl/calcChain.xml><?xml version="1.0" encoding="utf-8"?>
<calcChain xmlns="http://schemas.openxmlformats.org/spreadsheetml/2006/main">
  <c r="K17" i="2"/>
  <c r="L17" s="1"/>
  <c r="H29"/>
  <c r="K29" s="1"/>
  <c r="K11"/>
  <c r="K12"/>
  <c r="K13"/>
  <c r="K10"/>
  <c r="L10" s="1"/>
  <c r="K9"/>
  <c r="K26"/>
  <c r="K27"/>
  <c r="K28"/>
  <c r="K24"/>
  <c r="K25"/>
  <c r="K23"/>
  <c r="K16"/>
  <c r="L16" s="1"/>
  <c r="L36"/>
  <c r="L35"/>
  <c r="L26"/>
  <c r="L23"/>
  <c r="L27"/>
  <c r="L33"/>
  <c r="K14"/>
  <c r="L14" s="1"/>
  <c r="L12"/>
  <c r="L11"/>
  <c r="L13"/>
  <c r="J37"/>
  <c r="L34"/>
  <c r="L30"/>
  <c r="K19"/>
  <c r="L19" s="1"/>
  <c r="H19"/>
  <c r="L9" l="1"/>
  <c r="H37"/>
  <c r="L28"/>
  <c r="I37"/>
  <c r="K37"/>
  <c r="L13" i="1"/>
  <c r="M13" s="1"/>
  <c r="M21"/>
  <c r="M10"/>
  <c r="M9"/>
  <c r="M11"/>
  <c r="I17"/>
  <c r="M23"/>
  <c r="M22"/>
  <c r="L17"/>
  <c r="M27"/>
  <c r="L36" l="1"/>
  <c r="M15"/>
  <c r="M12"/>
  <c r="M35"/>
  <c r="M34"/>
  <c r="M33"/>
  <c r="M32"/>
  <c r="M31"/>
  <c r="M30"/>
  <c r="M29"/>
  <c r="M28"/>
  <c r="M26"/>
  <c r="M25"/>
  <c r="M24"/>
  <c r="M20"/>
  <c r="M19"/>
  <c r="M18"/>
  <c r="M17"/>
  <c r="J36"/>
  <c r="I36"/>
  <c r="K36"/>
</calcChain>
</file>

<file path=xl/sharedStrings.xml><?xml version="1.0" encoding="utf-8"?>
<sst xmlns="http://schemas.openxmlformats.org/spreadsheetml/2006/main" count="283" uniqueCount="156">
  <si>
    <t>PLAN DE DESARROLLO  QUEREMOS MAS PODEMOS MAS 2008-2011</t>
  </si>
  <si>
    <t>EJE ESTRATEGICO PRODUCTIVIDAD Y COMPETITIVIDAD</t>
  </si>
  <si>
    <t>PROGRAMA  PASTO PRODUCTIVO E INNOVADOR</t>
  </si>
  <si>
    <t>Problema a resolver</t>
  </si>
  <si>
    <t>Objetivo del programa</t>
  </si>
  <si>
    <t xml:space="preserve">Línea de intervención
</t>
  </si>
  <si>
    <t xml:space="preserve">Metas Cuatrienio            (2008-2011)
</t>
  </si>
  <si>
    <t>Indicador</t>
  </si>
  <si>
    <t>NOMBRE PROYECTO</t>
  </si>
  <si>
    <t xml:space="preserve">COSTO </t>
  </si>
  <si>
    <t>RESPONSABLE POR PROYECTO</t>
  </si>
  <si>
    <t>NIVEL CENTRAL</t>
  </si>
  <si>
    <t>OTRO</t>
  </si>
  <si>
    <t>TOTAL PROYECTO</t>
  </si>
  <si>
    <t>VALOR</t>
  </si>
  <si>
    <t>NOMBRE FUENTE</t>
  </si>
  <si>
    <t>Fortalecimiento de iniciativas empresariales de MIPYMES con base tecnológica con el apoyo del Banco de Oportunidades y Gobierno Nacional</t>
  </si>
  <si>
    <t>Se fortalecerá 20 iniciativas empresariales de MIPYMES con base tecnológica con el apoyo del Banco de Oportunidades e instituciones del Gobierno Nacional</t>
  </si>
  <si>
    <t>Gestión para el mejoramiento y fortalecimiento de unidades productivas urbanas y rurales.</t>
  </si>
  <si>
    <t>Se mejorará en un 50% los índices de productividad de al menos 200  pequeños productores rurales y urbanos.</t>
  </si>
  <si>
    <t>Pequeños productores que mejoran los índices de productividad.</t>
  </si>
  <si>
    <t>Porcentaje de mejoramiento del índice de productividad de pequeños productores rurales y urbanos focalizados.</t>
  </si>
  <si>
    <t>Gestión para el desembolso de créditos para MIPYMES para la financiación de proyectos productivos.</t>
  </si>
  <si>
    <t xml:space="preserve">Se gestionará el desembolso de $5.000 millones en créditos para MIPYMES. </t>
  </si>
  <si>
    <t>Millones de pesos de créditos para MIPYMES desembolsados.</t>
  </si>
  <si>
    <t>Formulación e implementación del Plan Estratégico de Cooperación Internacional</t>
  </si>
  <si>
    <t>Se formulará e implementará 1 Plan Estratégico de Cooperación Internacional</t>
  </si>
  <si>
    <t>Cadenas productivas  identificadas, creadas y fortalecidas.</t>
  </si>
  <si>
    <t>Fomento del turismo urbano, ecoturismo y agroturismo.</t>
  </si>
  <si>
    <t>Se formulará y se pondrá en marcha 1 proyecto de iniciativa comunitaria  relacionado con el turismo ecológico, gastronómico, cultural  y patrimonial en el Municipio de Pasto.</t>
  </si>
  <si>
    <t>Proyecto de turismo formulado y operando.</t>
  </si>
  <si>
    <t>Realización, edición, publicación  y difusión del inventario turístico municipal.</t>
  </si>
  <si>
    <t>Se diseñará, editará y publicará 12 documentos relacionados con el  turismo del Municipio de Pasto</t>
  </si>
  <si>
    <t>Documentos turísticos publicados.</t>
  </si>
  <si>
    <t xml:space="preserve">Apoyo a  las iniciativas empresariales de productores urbanos y rurales. </t>
  </si>
  <si>
    <t>Se apoyará y fortalecerá a 50 iniciativas empresariales de grupos asociativos, gremios y  productores urbanos y rurales</t>
  </si>
  <si>
    <t>Iniciativas empresariales de grupos asociativos, gremios y productores apoyadas.</t>
  </si>
  <si>
    <t>Gestionar procesos de cooperación y creación de incentivos para la transformación de los procesos de producción rural con la incorporación de nuevas tecnologías, buenas prácticas agrícolas y mercados verdes</t>
  </si>
  <si>
    <t>Se implementará 6 iniciativas piloto para la transformación e innovación en la producción rural, que incorporen nuevas tecnologías y buenas prácticas agrícolas.</t>
  </si>
  <si>
    <t>Iniciativas piloto implementadas para la transformación e innovación en la producción rural, que incorporen nuevas tecnologías y buenas prácticas agrícolas.</t>
  </si>
  <si>
    <t>Gestión para la creación de un Fondo de reactivación agropecuaria municipal.</t>
  </si>
  <si>
    <t xml:space="preserve">Se gestionará la creación de 1 fondo de reactivación agropecuaria municipal. </t>
  </si>
  <si>
    <t>Fondo de reactivación agrícola municipal gestionado.</t>
  </si>
  <si>
    <t>Apoyo a la realización de eventos de promoción, comercialización y mercadeo de productos y servicios municipales.</t>
  </si>
  <si>
    <t>Se apoyará y realizará 4 eventos de promoción, comercialización y mercadeo de la producción municipal</t>
  </si>
  <si>
    <t>Eventos de promoción, comercialización y mercadeo apoyados y realizados.</t>
  </si>
  <si>
    <t>Se fortalecerá los procesos de asociatividad, organización socioempresarial y asesoría técnica de 2.300 productores del sector rural.</t>
  </si>
  <si>
    <t>Productores del sector rural fortalecidos en su asociatividad, organización socioempresarial y mejoramiento tecnológico.</t>
  </si>
  <si>
    <t>Proyectos de distritos de riego gestionados.</t>
  </si>
  <si>
    <t>Fortalecimiento de los Centros Empresariales para la formación integral de los jóvenes y grupos vulnerables, en procesos de formación para la producción tecnológica e iniciativa empresarial pertinente</t>
  </si>
  <si>
    <t>Se apoyará y fortalecerá 2 centros de formación empresarial para jóvenes, madres cabeza de familia, desplazados, madres adolescentes y población vulnerable del Municipio de Pasto.</t>
  </si>
  <si>
    <t>Centros de formación empresarial fortalecidos.</t>
  </si>
  <si>
    <t xml:space="preserve">Diseño e implementación del Sistema de Información Agropecuario </t>
  </si>
  <si>
    <t>Se diseñará, implementará y operará un Sistema de Información Agropecuario articulado al Sistema de Información Agropecuario Nacional.</t>
  </si>
  <si>
    <t>Sistema de Información Agropecuario operando.</t>
  </si>
  <si>
    <t>Desarrollar empresarialmente las plazas de mercado, con enfoque de economía solidaria.</t>
  </si>
  <si>
    <t>Se creará y se pondrá en funcionamiento una empresa de carácter solidario para usuarios comercializadores de las plazas de mercado.</t>
  </si>
  <si>
    <t>Empresa de carácter solidario para usuarios comercializadores de las plazas de mercado en funcionamiento.</t>
  </si>
  <si>
    <t xml:space="preserve">Mejorar la Planta de Distribución de FRIGOVITO, para optimizar la distribución de carne en canal y ofertar iniciativas de procesos cárnicos. </t>
  </si>
  <si>
    <t>Se mejorará el proceso de distribución de carne en canal y se ofertará iniciativas de procesos cárnicos.</t>
  </si>
  <si>
    <t>Procesos de distribución mejorados e incorporadas iniciativas de procesos cárnicos.</t>
  </si>
  <si>
    <t>Fortalecimiento de los procesos realizados por la Agencia de Desarrollo Local, Parque Soft, Incubadora de Empresas y Centro de Atención Empresarial – CAE, Centros de Inteligencia de Mercados, como entidades promotoras de inversión, cooperación, promoción y gestión empresarial</t>
  </si>
  <si>
    <t>Se apoyará y consolidará los procesos y acciones realizadas por la Agencia de Desarrollo Local, Parque Soft, Incubadora de Empresas, Centro de Atención Empresarial – CAE y Centros de Inteligencia de Mercados, como entidades promotoras del desarrollo, inversión, cooperación, promoción y gestión empresarial.</t>
  </si>
  <si>
    <t>Instituciones promotoras del desarrollo, inversión, cooperación, promoción y gestión empresarial apoyadas.</t>
  </si>
  <si>
    <t xml:space="preserve">Creación del Fondo Local de Fomento al Emprendimiento </t>
  </si>
  <si>
    <t>Se creará el Fondo Local para el Emprendimiento.</t>
  </si>
  <si>
    <t>Fondo Local para el Emprendimiento creado</t>
  </si>
  <si>
    <t>Gestión y apoyo para la creación de una iniciativa de Banca Solidaria Local.</t>
  </si>
  <si>
    <t>Se gestionará  y apoyará la creación de una iniciativa de Banca Solidaria Local.</t>
  </si>
  <si>
    <t>Iniciativa de banca solidaria  local gestionada y apoyada</t>
  </si>
  <si>
    <t>En convenio con la universidad de Nariño, SENA, gremios y otras instituciones de educación superior, se creará y operará el observatorio del empleo y las cuentas económicas municipales</t>
  </si>
  <si>
    <t xml:space="preserve">Se creará y operará el observatorio del empleo y un sistema de información de cuentas económicas municipales. </t>
  </si>
  <si>
    <t>Observatorio del empleo operando.</t>
  </si>
  <si>
    <t>Sistema de Información de cuentas económicas municipales operando.</t>
  </si>
  <si>
    <t xml:space="preserve">Gestión y apoyo para la implementación y aplicación de la Ley Galeras y la creación de nuevas empresas en el Municipio. </t>
  </si>
  <si>
    <t>Se acompañará la formulación, aprobación y aplicación de la Ley Galeras que fomente la inversión en la región</t>
  </si>
  <si>
    <t>Acompañamiento para la formulación, aprobación y aplicación de la Ley Galeras que fomente la inversión en la región realizado.</t>
  </si>
  <si>
    <t>Apoyo a la producción calificada y comercialización de productos artesanales y manufactureros del municipio</t>
  </si>
  <si>
    <t>Se apoyará y fortalecerá la comercialización y mercadeo de la producción artesanal y de manufacturas.</t>
  </si>
  <si>
    <t>Empresas productoras o unidades productivas apoyadas en su comercialización y mercadeo.</t>
  </si>
  <si>
    <t>Formulación e implementación de los planes Exportador y de turismo del Municipio de Pasto, en el marco de las políticas locales, regionales y nacionales</t>
  </si>
  <si>
    <t>Se formulará concertadamente los Planes Exportador y de Turismo para la gestión y promoción del Municipio de Pasto, en  articulación con los sectores público, privado, gremial, solidario y comunitario.</t>
  </si>
  <si>
    <t xml:space="preserve">Plan Exportador formulado concertadamente. </t>
  </si>
  <si>
    <t xml:space="preserve">Plan de turismo formulado concertadamente. </t>
  </si>
  <si>
    <t xml:space="preserve">Iniciativas empresariales de MIPYMES con base tecnológica fortalecidas. </t>
  </si>
  <si>
    <t>Apoyo y fomento del sistema organizacional y asesoría técnica a pequeños productores</t>
  </si>
  <si>
    <t xml:space="preserve"> T   O   T   A   L</t>
  </si>
  <si>
    <t>OBSERVACIONES</t>
  </si>
  <si>
    <t>Plan Estratégico de Cooperación Internacional implementado</t>
  </si>
  <si>
    <t>COSTO POR META</t>
  </si>
  <si>
    <t>Presupuesto por Resultados. Municipio de Pasto.  2011</t>
  </si>
  <si>
    <t>EJECUCION DEL PROYECTO</t>
  </si>
  <si>
    <t>Fecha de Inicio</t>
  </si>
  <si>
    <t>Fecha de terminación</t>
  </si>
  <si>
    <t>RECURSOS ASIGNADOS</t>
  </si>
  <si>
    <t>Hugo Mideros(Secretario Desarro Económico)Magda Cadena(Subsecretaria de Turismo)</t>
  </si>
  <si>
    <t xml:space="preserve"> HUGO MARTIN MIDEROS (SEC DLLO ECONOMICO) - SERVIO BASTIDAS PARRA(SUBSEC FOMENTO)</t>
  </si>
  <si>
    <t xml:space="preserve">Asistencia Técnica Agropecuaria a  Pequeños  Productores rurales del municipio de Pasto. </t>
  </si>
  <si>
    <t>feb- 2 -2011</t>
  </si>
  <si>
    <t>dic-31-2011</t>
  </si>
  <si>
    <t>Secretario de Agricultura Alvaro Albornoz, Subsecretario Desarrollo Agropecuario Ruben Dario Gonzalez</t>
  </si>
  <si>
    <t xml:space="preserve">Cabildos Comuna 5, Comuna 11, Comuna 12, Buesaquillo, Cabrera, El Socorro, La Caldera, Santa Barbara, La Laguna, </t>
  </si>
  <si>
    <t>Asistencia Técnica Agropecuaria a  Pequeños  Productores rurales del municipio de Pasto</t>
  </si>
  <si>
    <t>Gobernación de Nariño</t>
  </si>
  <si>
    <t>feb-2 -2011</t>
  </si>
  <si>
    <t>dic-31 -2011</t>
  </si>
  <si>
    <t>Banco Agrario - Usuarios</t>
  </si>
  <si>
    <t>Implementación de la estratégia de cooperación internacional Pasto abierto al mundo fase III</t>
  </si>
  <si>
    <t>Jefe Oficina Asuntos Internacionales (Carmen Amelia Coral)</t>
  </si>
  <si>
    <t>8 o. Carnaval del Cuy y La Cultura Campesina 2012</t>
  </si>
  <si>
    <t>oct- 1 -2011</t>
  </si>
  <si>
    <t>dic - 31 - 2011</t>
  </si>
  <si>
    <t>Secretario de Agricultura Alvaro Albornoz</t>
  </si>
  <si>
    <t>Asistencia Técnica Agropecuaria Pequeños  Productores rurales del municipio de Pasto</t>
  </si>
  <si>
    <t>Construcción Sistema de Riego Vereda La Pradera.</t>
  </si>
  <si>
    <t>Ministerio de Agricultura y Desarrollo Rural</t>
  </si>
  <si>
    <t>abr- 1 -2011</t>
  </si>
  <si>
    <t>META PROGRAMADA 2011</t>
  </si>
  <si>
    <t>Secretario de Agricultura (Alvaro Albornoz).Secretario de Desarrollo Económico (Hugo Martín Mideros)</t>
  </si>
  <si>
    <t>Apoyo al Fortalecimiento Empresarial en el Municipio de Pasto</t>
  </si>
  <si>
    <t>Planificación y Gestión Pública del Turismo en el Municipio de Pasto</t>
  </si>
  <si>
    <t xml:space="preserve">Apoyo al Emprendimiento, Proyectos Productivos y Políticas Crediticias en el Municipio de Pasto. </t>
  </si>
  <si>
    <t>TOTAL  META</t>
  </si>
  <si>
    <t>VALOR PROYECTO</t>
  </si>
  <si>
    <t>Construcción Sistema de Riego Vereda La Pradera. Municipio de Pasto.</t>
  </si>
  <si>
    <t>Hugo Mideros (Secretario Desarro Económico) - Magda Cadena (Subsecretaria de Turismo)</t>
  </si>
  <si>
    <t>Minagricultura</t>
  </si>
  <si>
    <t>Bajo nivel de productividad y competitividad del municipio de Pasto con débiles niveles de asociatividad para la producción y comercialización.</t>
  </si>
  <si>
    <t>Mejorar los procesos productivos y la competitividad del Municipio de Pasto valorando los principios de sostenibilidad, equidad y sustentabilidad.</t>
  </si>
  <si>
    <t>RICARDO LEON CASTILLO BURBANO</t>
  </si>
  <si>
    <t>Ricardo León Castillo  - Director Plazas de Mercado.</t>
  </si>
  <si>
    <t>ITEM</t>
  </si>
  <si>
    <t>CANTIDAD</t>
  </si>
  <si>
    <t>VR. UNITARIO</t>
  </si>
  <si>
    <t>ALCALDIA</t>
  </si>
  <si>
    <t>OTROS</t>
  </si>
  <si>
    <t>TRANSPORTE</t>
  </si>
  <si>
    <t>MANO DE OBRA</t>
  </si>
  <si>
    <t>PUBLICIDAD</t>
  </si>
  <si>
    <t>ALQUILER ELEMENTOS LOGISTICA</t>
  </si>
  <si>
    <t>ARTISTAS</t>
  </si>
  <si>
    <t>PREMIACION EXPOSITORES DE CUYES</t>
  </si>
  <si>
    <t>OTROS PARTICIPANTES</t>
  </si>
  <si>
    <t>COORDINADOR DEL EVENTO 15/12/10 AL 18/01/11</t>
  </si>
  <si>
    <t>IMPREVISTOS</t>
  </si>
  <si>
    <t>TOTAL FUENTES</t>
  </si>
  <si>
    <t>Comunidad productora.</t>
  </si>
  <si>
    <r>
      <t xml:space="preserve">Planificación y gestión pública del turismo en el Municipio de Pasto.
</t>
    </r>
    <r>
      <rPr>
        <b/>
        <sz val="14"/>
        <color rgb="FFFF0000"/>
        <rFont val="Arial"/>
        <family val="2"/>
      </rPr>
      <t>2010520010208.</t>
    </r>
  </si>
  <si>
    <r>
      <t xml:space="preserve">Apoyo al emprendimiento, proyectos productivos y políticas crediticias en el Municipio de Pasto. </t>
    </r>
    <r>
      <rPr>
        <b/>
        <sz val="14"/>
        <color rgb="FFFF0000"/>
        <rFont val="Arial"/>
        <family val="2"/>
      </rPr>
      <t>2011520010015</t>
    </r>
  </si>
  <si>
    <r>
      <t xml:space="preserve">Apoyo al Fortalecimiento Empresarial en el Municipio de Pasto </t>
    </r>
    <r>
      <rPr>
        <b/>
        <sz val="14"/>
        <color rgb="FFFF0000"/>
        <rFont val="Arial"/>
        <family val="2"/>
      </rPr>
      <t>2011520010016</t>
    </r>
    <r>
      <rPr>
        <sz val="14"/>
        <rFont val="Arial"/>
        <family val="2"/>
      </rPr>
      <t xml:space="preserve">
</t>
    </r>
  </si>
  <si>
    <r>
      <t xml:space="preserve">Asistencia Técnica Agropecuaria a  Pequeños  Productores rurales del municipio de Pasto. </t>
    </r>
    <r>
      <rPr>
        <b/>
        <sz val="14"/>
        <color rgb="FFFF0000"/>
        <rFont val="Arial"/>
        <family val="2"/>
      </rPr>
      <t>2011520010074</t>
    </r>
  </si>
  <si>
    <r>
      <t xml:space="preserve">Mejoramiento en la operatividad de las cinco plazas de mercado del Municipio de Pasto - Vigencia 2011. </t>
    </r>
    <r>
      <rPr>
        <b/>
        <sz val="14"/>
        <color rgb="FFFF0000"/>
        <rFont val="Arial"/>
        <family val="2"/>
      </rPr>
      <t>2010520010203</t>
    </r>
  </si>
  <si>
    <r>
      <t xml:space="preserve">Realización del Carnaval del Cuy y la Cultura Campesina en el Municipio de Pasto. 2011.  </t>
    </r>
    <r>
      <rPr>
        <b/>
        <sz val="14"/>
        <color rgb="FFFF0000"/>
        <rFont val="Arial"/>
        <family val="2"/>
      </rPr>
      <t>2010520010198</t>
    </r>
  </si>
  <si>
    <r>
      <t xml:space="preserve">Implementación de la estratégia de cooperación internacional "Pasto abierto al mundo Fase III". </t>
    </r>
    <r>
      <rPr>
        <b/>
        <sz val="14"/>
        <color rgb="FFFF0000"/>
        <rFont val="Arial"/>
        <family val="2"/>
      </rPr>
      <t>2010520010209</t>
    </r>
  </si>
  <si>
    <r>
      <t xml:space="preserve">Ejecución de proyectos productivos viabilizados en el proceso de cabildos del año 2009. Municipio de Pasto.
</t>
    </r>
    <r>
      <rPr>
        <b/>
        <sz val="14"/>
        <color rgb="FFFF0000"/>
        <rFont val="Arial"/>
        <family val="2"/>
      </rPr>
      <t xml:space="preserve">2011520010121. </t>
    </r>
  </si>
  <si>
    <t>Entidad cooperante.</t>
  </si>
</sst>
</file>

<file path=xl/styles.xml><?xml version="1.0" encoding="utf-8"?>
<styleSheet xmlns="http://schemas.openxmlformats.org/spreadsheetml/2006/main">
  <numFmts count="4">
    <numFmt numFmtId="164" formatCode="_-* #,##0.00\ _€_-;\-* #,##0.00\ _€_-;_-* &quot;-&quot;??\ _€_-;_-@_-"/>
    <numFmt numFmtId="165" formatCode="_-* #,##0\ _€_-;\-* #,##0\ _€_-;_-* &quot;-&quot;??\ _€_-;_-@_-"/>
    <numFmt numFmtId="166" formatCode="dd/mm/yyyy;@"/>
    <numFmt numFmtId="167" formatCode="d/mm/yyyy;@"/>
  </numFmts>
  <fonts count="17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rgb="FFFF000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8"/>
      <color rgb="FF000080"/>
      <name val="Arial"/>
      <family val="2"/>
    </font>
    <font>
      <sz val="8"/>
      <color rgb="FF000080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4">
    <xf numFmtId="0" fontId="0" fillId="0" borderId="0" xfId="0"/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wrapText="1"/>
    </xf>
    <xf numFmtId="165" fontId="4" fillId="0" borderId="0" xfId="1" applyNumberFormat="1" applyFont="1" applyAlignment="1">
      <alignment wrapText="1"/>
    </xf>
    <xf numFmtId="166" fontId="4" fillId="0" borderId="0" xfId="0" applyNumberFormat="1" applyFont="1" applyAlignment="1">
      <alignment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166" fontId="4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3" fontId="4" fillId="0" borderId="5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wrapText="1"/>
    </xf>
    <xf numFmtId="0" fontId="4" fillId="0" borderId="5" xfId="0" applyFont="1" applyFill="1" applyBorder="1" applyAlignment="1">
      <alignment horizontal="justify" vertical="center" wrapText="1"/>
    </xf>
    <xf numFmtId="9" fontId="4" fillId="0" borderId="5" xfId="2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5" fontId="4" fillId="0" borderId="5" xfId="1" applyNumberFormat="1" applyFont="1" applyFill="1" applyBorder="1" applyAlignment="1">
      <alignment vertical="center" wrapText="1"/>
    </xf>
    <xf numFmtId="0" fontId="4" fillId="0" borderId="5" xfId="0" applyFont="1" applyFill="1" applyBorder="1" applyAlignment="1">
      <alignment wrapText="1"/>
    </xf>
    <xf numFmtId="165" fontId="4" fillId="0" borderId="5" xfId="1" applyNumberFormat="1" applyFont="1" applyFill="1" applyBorder="1" applyAlignment="1">
      <alignment horizontal="center" vertical="center" wrapText="1"/>
    </xf>
    <xf numFmtId="166" fontId="4" fillId="0" borderId="5" xfId="1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3" fontId="4" fillId="0" borderId="5" xfId="1" applyNumberFormat="1" applyFont="1" applyFill="1" applyBorder="1" applyAlignment="1">
      <alignment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wrapText="1"/>
    </xf>
    <xf numFmtId="166" fontId="4" fillId="0" borderId="5" xfId="1" applyNumberFormat="1" applyFont="1" applyFill="1" applyBorder="1" applyAlignment="1">
      <alignment horizontal="center" vertical="center" wrapText="1"/>
    </xf>
    <xf numFmtId="166" fontId="4" fillId="0" borderId="5" xfId="1" applyNumberFormat="1" applyFont="1" applyFill="1" applyBorder="1" applyAlignment="1">
      <alignment wrapText="1"/>
    </xf>
    <xf numFmtId="0" fontId="4" fillId="0" borderId="24" xfId="0" applyFont="1" applyFill="1" applyBorder="1" applyAlignment="1">
      <alignment horizontal="justify" vertical="center" wrapText="1"/>
    </xf>
    <xf numFmtId="165" fontId="3" fillId="0" borderId="2" xfId="0" applyNumberFormat="1" applyFont="1" applyFill="1" applyBorder="1" applyAlignment="1">
      <alignment wrapText="1"/>
    </xf>
    <xf numFmtId="165" fontId="3" fillId="0" borderId="2" xfId="1" applyNumberFormat="1" applyFont="1" applyFill="1" applyBorder="1" applyAlignment="1">
      <alignment wrapText="1"/>
    </xf>
    <xf numFmtId="166" fontId="3" fillId="0" borderId="4" xfId="0" applyNumberFormat="1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4" fillId="0" borderId="0" xfId="0" applyFont="1" applyFill="1" applyAlignment="1">
      <alignment horizontal="justify" vertical="center" wrapText="1"/>
    </xf>
    <xf numFmtId="165" fontId="4" fillId="0" borderId="0" xfId="1" applyNumberFormat="1" applyFont="1" applyFill="1" applyAlignment="1">
      <alignment wrapText="1"/>
    </xf>
    <xf numFmtId="166" fontId="4" fillId="0" borderId="0" xfId="0" applyNumberFormat="1" applyFont="1" applyFill="1" applyAlignment="1">
      <alignment wrapText="1"/>
    </xf>
    <xf numFmtId="166" fontId="4" fillId="0" borderId="5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justify" vertical="center" wrapText="1"/>
    </xf>
    <xf numFmtId="0" fontId="4" fillId="0" borderId="17" xfId="0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justify" vertical="center" wrapText="1"/>
    </xf>
    <xf numFmtId="3" fontId="4" fillId="0" borderId="5" xfId="1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vertical="center" wrapText="1"/>
    </xf>
    <xf numFmtId="0" fontId="4" fillId="8" borderId="5" xfId="0" applyFont="1" applyFill="1" applyBorder="1" applyAlignment="1">
      <alignment horizontal="justify" vertical="center" wrapText="1"/>
    </xf>
    <xf numFmtId="0" fontId="4" fillId="9" borderId="5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justify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165" fontId="4" fillId="0" borderId="11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justify"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165" fontId="4" fillId="0" borderId="13" xfId="1" applyNumberFormat="1" applyFont="1" applyFill="1" applyBorder="1" applyAlignment="1">
      <alignment vertical="center" wrapText="1"/>
    </xf>
    <xf numFmtId="0" fontId="8" fillId="0" borderId="0" xfId="0" applyFont="1" applyAlignment="1">
      <alignment wrapText="1"/>
    </xf>
    <xf numFmtId="165" fontId="9" fillId="10" borderId="2" xfId="0" applyNumberFormat="1" applyFont="1" applyFill="1" applyBorder="1" applyAlignment="1">
      <alignment wrapText="1"/>
    </xf>
    <xf numFmtId="165" fontId="9" fillId="10" borderId="3" xfId="1" applyNumberFormat="1" applyFont="1" applyFill="1" applyBorder="1" applyAlignment="1">
      <alignment wrapText="1"/>
    </xf>
    <xf numFmtId="165" fontId="4" fillId="0" borderId="5" xfId="1" applyNumberFormat="1" applyFont="1" applyFill="1" applyBorder="1" applyAlignment="1">
      <alignment wrapText="1"/>
    </xf>
    <xf numFmtId="165" fontId="4" fillId="0" borderId="5" xfId="0" applyNumberFormat="1" applyFont="1" applyFill="1" applyBorder="1" applyAlignment="1">
      <alignment wrapText="1"/>
    </xf>
    <xf numFmtId="0" fontId="4" fillId="0" borderId="13" xfId="0" applyFont="1" applyFill="1" applyBorder="1" applyAlignment="1">
      <alignment vertical="center" wrapText="1"/>
    </xf>
    <xf numFmtId="165" fontId="4" fillId="0" borderId="13" xfId="1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66" fontId="4" fillId="0" borderId="13" xfId="1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justify" vertical="center" wrapText="1"/>
    </xf>
    <xf numFmtId="165" fontId="8" fillId="0" borderId="5" xfId="1" applyNumberFormat="1" applyFont="1" applyFill="1" applyBorder="1" applyAlignment="1">
      <alignment vertical="center" wrapText="1"/>
    </xf>
    <xf numFmtId="0" fontId="8" fillId="0" borderId="5" xfId="0" applyFont="1" applyFill="1" applyBorder="1" applyAlignment="1">
      <alignment wrapText="1"/>
    </xf>
    <xf numFmtId="167" fontId="4" fillId="0" borderId="5" xfId="1" applyNumberFormat="1" applyFont="1" applyFill="1" applyBorder="1" applyAlignment="1">
      <alignment vertical="center" wrapText="1"/>
    </xf>
    <xf numFmtId="165" fontId="8" fillId="11" borderId="10" xfId="1" applyNumberFormat="1" applyFont="1" applyFill="1" applyBorder="1" applyAlignment="1">
      <alignment vertical="center" wrapText="1"/>
    </xf>
    <xf numFmtId="165" fontId="8" fillId="11" borderId="5" xfId="1" applyNumberFormat="1" applyFont="1" applyFill="1" applyBorder="1" applyAlignment="1">
      <alignment vertical="center" wrapText="1"/>
    </xf>
    <xf numFmtId="0" fontId="8" fillId="11" borderId="5" xfId="0" applyFont="1" applyFill="1" applyBorder="1" applyAlignment="1">
      <alignment vertical="center" wrapText="1"/>
    </xf>
    <xf numFmtId="0" fontId="8" fillId="11" borderId="5" xfId="0" applyFont="1" applyFill="1" applyBorder="1" applyAlignment="1">
      <alignment wrapText="1"/>
    </xf>
    <xf numFmtId="165" fontId="8" fillId="11" borderId="5" xfId="1" applyNumberFormat="1" applyFont="1" applyFill="1" applyBorder="1" applyAlignment="1">
      <alignment vertical="center" wrapText="1"/>
    </xf>
    <xf numFmtId="3" fontId="8" fillId="11" borderId="5" xfId="0" applyNumberFormat="1" applyFont="1" applyFill="1" applyBorder="1" applyAlignment="1">
      <alignment vertical="center" wrapText="1"/>
    </xf>
    <xf numFmtId="167" fontId="4" fillId="11" borderId="5" xfId="1" applyNumberFormat="1" applyFont="1" applyFill="1" applyBorder="1" applyAlignment="1">
      <alignment vertical="center" wrapText="1"/>
    </xf>
    <xf numFmtId="166" fontId="4" fillId="11" borderId="5" xfId="1" applyNumberFormat="1" applyFont="1" applyFill="1" applyBorder="1" applyAlignment="1">
      <alignment vertical="center" wrapText="1"/>
    </xf>
    <xf numFmtId="0" fontId="4" fillId="11" borderId="11" xfId="0" applyFont="1" applyFill="1" applyBorder="1" applyAlignment="1">
      <alignment vertical="center" wrapText="1"/>
    </xf>
    <xf numFmtId="0" fontId="4" fillId="11" borderId="11" xfId="0" applyFont="1" applyFill="1" applyBorder="1" applyAlignment="1">
      <alignment horizontal="justify" vertical="center" wrapText="1"/>
    </xf>
    <xf numFmtId="165" fontId="8" fillId="11" borderId="5" xfId="1" applyNumberFormat="1" applyFont="1" applyFill="1" applyBorder="1" applyAlignment="1">
      <alignment horizontal="center" vertical="center" wrapText="1"/>
    </xf>
    <xf numFmtId="0" fontId="8" fillId="11" borderId="5" xfId="0" applyFont="1" applyFill="1" applyBorder="1" applyAlignment="1">
      <alignment horizontal="center" vertical="center" wrapText="1"/>
    </xf>
    <xf numFmtId="0" fontId="11" fillId="0" borderId="0" xfId="0" applyFont="1"/>
    <xf numFmtId="0" fontId="10" fillId="0" borderId="0" xfId="0" applyFont="1"/>
    <xf numFmtId="0" fontId="11" fillId="0" borderId="28" xfId="0" applyFont="1" applyBorder="1" applyAlignment="1">
      <alignment horizontal="center"/>
    </xf>
    <xf numFmtId="0" fontId="11" fillId="0" borderId="28" xfId="0" applyFont="1" applyBorder="1"/>
    <xf numFmtId="3" fontId="0" fillId="0" borderId="0" xfId="0" applyNumberFormat="1"/>
    <xf numFmtId="3" fontId="2" fillId="0" borderId="27" xfId="0" applyNumberFormat="1" applyFont="1" applyBorder="1" applyAlignment="1">
      <alignment vertical="top"/>
    </xf>
    <xf numFmtId="0" fontId="13" fillId="0" borderId="25" xfId="0" applyFont="1" applyBorder="1" applyAlignment="1">
      <alignment horizontal="justify" wrapText="1"/>
    </xf>
    <xf numFmtId="0" fontId="14" fillId="0" borderId="27" xfId="0" applyFont="1" applyBorder="1" applyAlignment="1">
      <alignment horizontal="center" wrapText="1"/>
    </xf>
    <xf numFmtId="0" fontId="14" fillId="0" borderId="27" xfId="0" applyFont="1" applyBorder="1" applyAlignment="1">
      <alignment horizontal="right" wrapText="1"/>
    </xf>
    <xf numFmtId="3" fontId="13" fillId="0" borderId="27" xfId="0" applyNumberFormat="1" applyFont="1" applyBorder="1" applyAlignment="1">
      <alignment horizontal="right" wrapText="1"/>
    </xf>
    <xf numFmtId="0" fontId="15" fillId="0" borderId="29" xfId="0" applyFont="1" applyBorder="1"/>
    <xf numFmtId="0" fontId="15" fillId="0" borderId="30" xfId="0" applyFont="1" applyBorder="1"/>
    <xf numFmtId="0" fontId="15" fillId="0" borderId="28" xfId="0" applyFont="1" applyBorder="1"/>
    <xf numFmtId="0" fontId="12" fillId="9" borderId="25" xfId="0" applyFont="1" applyFill="1" applyBorder="1" applyAlignment="1">
      <alignment horizontal="justify" wrapText="1"/>
    </xf>
    <xf numFmtId="0" fontId="2" fillId="9" borderId="27" xfId="0" applyFont="1" applyFill="1" applyBorder="1" applyAlignment="1">
      <alignment horizontal="center" wrapText="1"/>
    </xf>
    <xf numFmtId="0" fontId="2" fillId="9" borderId="27" xfId="0" applyFont="1" applyFill="1" applyBorder="1" applyAlignment="1">
      <alignment horizontal="right" wrapText="1"/>
    </xf>
    <xf numFmtId="3" fontId="12" fillId="9" borderId="27" xfId="0" applyNumberFormat="1" applyFont="1" applyFill="1" applyBorder="1" applyAlignment="1">
      <alignment horizontal="right" wrapText="1"/>
    </xf>
    <xf numFmtId="0" fontId="2" fillId="9" borderId="27" xfId="0" applyFont="1" applyFill="1" applyBorder="1" applyAlignment="1">
      <alignment vertical="top"/>
    </xf>
    <xf numFmtId="0" fontId="12" fillId="9" borderId="27" xfId="0" applyFont="1" applyFill="1" applyBorder="1" applyAlignment="1">
      <alignment horizontal="right" wrapText="1"/>
    </xf>
    <xf numFmtId="0" fontId="2" fillId="9" borderId="25" xfId="0" applyFont="1" applyFill="1" applyBorder="1" applyAlignment="1">
      <alignment horizontal="justify" wrapText="1"/>
    </xf>
    <xf numFmtId="3" fontId="2" fillId="9" borderId="27" xfId="0" applyNumberFormat="1" applyFont="1" applyFill="1" applyBorder="1" applyAlignment="1">
      <alignment horizontal="right" wrapText="1"/>
    </xf>
    <xf numFmtId="3" fontId="2" fillId="9" borderId="27" xfId="0" applyNumberFormat="1" applyFont="1" applyFill="1" applyBorder="1" applyAlignment="1">
      <alignment vertical="top"/>
    </xf>
    <xf numFmtId="165" fontId="8" fillId="11" borderId="5" xfId="1" applyNumberFormat="1" applyFont="1" applyFill="1" applyBorder="1" applyAlignment="1">
      <alignment horizontal="center" vertical="center" wrapText="1"/>
    </xf>
    <xf numFmtId="165" fontId="8" fillId="11" borderId="5" xfId="1" applyNumberFormat="1" applyFont="1" applyFill="1" applyBorder="1" applyAlignment="1">
      <alignment vertical="center" wrapText="1"/>
    </xf>
    <xf numFmtId="0" fontId="8" fillId="11" borderId="5" xfId="0" applyFont="1" applyFill="1" applyBorder="1" applyAlignment="1">
      <alignment horizontal="justify" vertical="center" wrapText="1"/>
    </xf>
    <xf numFmtId="0" fontId="8" fillId="0" borderId="5" xfId="0" applyFont="1" applyFill="1" applyBorder="1" applyAlignment="1">
      <alignment horizontal="justify" vertical="center" wrapText="1"/>
    </xf>
    <xf numFmtId="0" fontId="8" fillId="0" borderId="5" xfId="0" applyFont="1" applyFill="1" applyBorder="1" applyAlignment="1">
      <alignment horizontal="justify" vertical="center" wrapText="1"/>
    </xf>
    <xf numFmtId="166" fontId="4" fillId="0" borderId="1" xfId="1" applyNumberFormat="1" applyFont="1" applyFill="1" applyBorder="1" applyAlignment="1">
      <alignment horizontal="center" vertical="center" wrapText="1"/>
    </xf>
    <xf numFmtId="166" fontId="4" fillId="0" borderId="17" xfId="1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165" fontId="4" fillId="0" borderId="17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center" wrapText="1"/>
    </xf>
    <xf numFmtId="0" fontId="6" fillId="0" borderId="17" xfId="0" applyFont="1" applyFill="1" applyBorder="1" applyAlignment="1">
      <alignment horizontal="justify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0" borderId="17" xfId="0" applyNumberFormat="1" applyFont="1" applyFill="1" applyBorder="1" applyAlignment="1">
      <alignment horizontal="center" vertical="center" wrapText="1"/>
    </xf>
    <xf numFmtId="49" fontId="4" fillId="3" borderId="18" xfId="0" applyNumberFormat="1" applyFont="1" applyFill="1" applyBorder="1" applyAlignment="1">
      <alignment horizontal="center" vertical="center" wrapText="1"/>
    </xf>
    <xf numFmtId="49" fontId="4" fillId="3" borderId="16" xfId="0" applyNumberFormat="1" applyFont="1" applyFill="1" applyBorder="1" applyAlignment="1">
      <alignment horizontal="center" vertical="center" wrapText="1"/>
    </xf>
    <xf numFmtId="49" fontId="4" fillId="3" borderId="17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4" fillId="3" borderId="5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165" fontId="4" fillId="3" borderId="5" xfId="1" applyNumberFormat="1" applyFont="1" applyFill="1" applyBorder="1" applyAlignment="1">
      <alignment horizontal="center" vertical="center" wrapText="1"/>
    </xf>
    <xf numFmtId="165" fontId="4" fillId="3" borderId="1" xfId="1" applyNumberFormat="1" applyFont="1" applyFill="1" applyBorder="1" applyAlignment="1">
      <alignment horizontal="center" vertical="center" wrapText="1"/>
    </xf>
    <xf numFmtId="49" fontId="4" fillId="3" borderId="20" xfId="0" applyNumberFormat="1" applyFont="1" applyFill="1" applyBorder="1" applyAlignment="1">
      <alignment horizontal="center" vertical="center" wrapText="1"/>
    </xf>
    <xf numFmtId="49" fontId="4" fillId="3" borderId="21" xfId="0" applyNumberFormat="1" applyFont="1" applyFill="1" applyBorder="1" applyAlignment="1">
      <alignment horizontal="center" vertical="center" wrapText="1"/>
    </xf>
    <xf numFmtId="49" fontId="4" fillId="3" borderId="22" xfId="0" applyNumberFormat="1" applyFont="1" applyFill="1" applyBorder="1" applyAlignment="1">
      <alignment horizontal="center" vertical="center" wrapText="1"/>
    </xf>
    <xf numFmtId="49" fontId="4" fillId="3" borderId="23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justify" vertical="center" wrapText="1"/>
    </xf>
    <xf numFmtId="0" fontId="4" fillId="0" borderId="17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14" fontId="7" fillId="0" borderId="5" xfId="1" applyNumberFormat="1" applyFont="1" applyFill="1" applyBorder="1" applyAlignment="1">
      <alignment horizontal="center" vertical="center" wrapText="1"/>
    </xf>
    <xf numFmtId="0" fontId="9" fillId="10" borderId="15" xfId="0" applyFont="1" applyFill="1" applyBorder="1" applyAlignment="1">
      <alignment horizontal="center" wrapText="1"/>
    </xf>
    <xf numFmtId="0" fontId="9" fillId="10" borderId="2" xfId="0" applyFont="1" applyFill="1" applyBorder="1" applyAlignment="1">
      <alignment horizontal="center" wrapText="1"/>
    </xf>
    <xf numFmtId="0" fontId="8" fillId="11" borderId="5" xfId="0" applyFont="1" applyFill="1" applyBorder="1" applyAlignment="1">
      <alignment horizontal="justify" vertical="center" wrapText="1"/>
    </xf>
    <xf numFmtId="165" fontId="8" fillId="11" borderId="5" xfId="1" applyNumberFormat="1" applyFont="1" applyFill="1" applyBorder="1" applyAlignment="1">
      <alignment horizontal="center" vertical="center" wrapText="1"/>
    </xf>
    <xf numFmtId="0" fontId="7" fillId="11" borderId="5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167" fontId="4" fillId="11" borderId="10" xfId="1" applyNumberFormat="1" applyFont="1" applyFill="1" applyBorder="1" applyAlignment="1">
      <alignment horizontal="center" vertical="center" wrapText="1"/>
    </xf>
    <xf numFmtId="167" fontId="4" fillId="11" borderId="5" xfId="1" applyNumberFormat="1" applyFont="1" applyFill="1" applyBorder="1" applyAlignment="1">
      <alignment horizontal="center" vertical="center" wrapText="1"/>
    </xf>
    <xf numFmtId="165" fontId="8" fillId="11" borderId="10" xfId="0" applyNumberFormat="1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 wrapText="1"/>
    </xf>
    <xf numFmtId="3" fontId="4" fillId="0" borderId="5" xfId="0" applyNumberFormat="1" applyFont="1" applyFill="1" applyBorder="1" applyAlignment="1">
      <alignment horizontal="center" vertical="center"/>
    </xf>
    <xf numFmtId="165" fontId="8" fillId="11" borderId="5" xfId="1" applyNumberFormat="1" applyFont="1" applyFill="1" applyBorder="1" applyAlignment="1">
      <alignment vertical="center" wrapText="1"/>
    </xf>
    <xf numFmtId="0" fontId="8" fillId="11" borderId="18" xfId="0" applyFont="1" applyFill="1" applyBorder="1" applyAlignment="1">
      <alignment horizontal="center" wrapText="1"/>
    </xf>
    <xf numFmtId="0" fontId="8" fillId="11" borderId="16" xfId="0" applyFont="1" applyFill="1" applyBorder="1" applyAlignment="1">
      <alignment horizontal="center" wrapText="1"/>
    </xf>
    <xf numFmtId="0" fontId="8" fillId="11" borderId="17" xfId="0" applyFont="1" applyFill="1" applyBorder="1" applyAlignment="1">
      <alignment horizont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14" fontId="7" fillId="0" borderId="11" xfId="1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justify" vertical="center" wrapText="1"/>
    </xf>
    <xf numFmtId="0" fontId="8" fillId="0" borderId="8" xfId="0" applyFont="1" applyFill="1" applyBorder="1" applyAlignment="1">
      <alignment horizontal="justify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8" fillId="0" borderId="5" xfId="0" applyFont="1" applyFill="1" applyBorder="1" applyAlignment="1">
      <alignment horizontal="justify" vertical="center" wrapText="1"/>
    </xf>
    <xf numFmtId="0" fontId="8" fillId="0" borderId="13" xfId="0" applyFont="1" applyFill="1" applyBorder="1" applyAlignment="1">
      <alignment horizontal="justify" vertical="center" wrapText="1"/>
    </xf>
    <xf numFmtId="165" fontId="8" fillId="0" borderId="5" xfId="1" applyNumberFormat="1" applyFont="1" applyFill="1" applyBorder="1" applyAlignment="1">
      <alignment horizontal="center" vertical="center" wrapText="1"/>
    </xf>
    <xf numFmtId="165" fontId="8" fillId="11" borderId="5" xfId="0" applyNumberFormat="1" applyFont="1" applyFill="1" applyBorder="1" applyAlignment="1">
      <alignment horizontal="center" vertical="center" wrapText="1"/>
    </xf>
    <xf numFmtId="0" fontId="4" fillId="11" borderId="6" xfId="0" applyFont="1" applyFill="1" applyBorder="1" applyAlignment="1">
      <alignment horizontal="center" vertical="center" wrapText="1"/>
    </xf>
    <xf numFmtId="0" fontId="4" fillId="11" borderId="11" xfId="0" applyFont="1" applyFill="1" applyBorder="1" applyAlignment="1">
      <alignment horizontal="center" vertical="center" wrapText="1"/>
    </xf>
    <xf numFmtId="0" fontId="7" fillId="11" borderId="10" xfId="0" applyFont="1" applyFill="1" applyBorder="1" applyAlignment="1">
      <alignment horizontal="justify" vertical="center" wrapText="1"/>
    </xf>
    <xf numFmtId="0" fontId="8" fillId="11" borderId="10" xfId="0" applyFont="1" applyFill="1" applyBorder="1" applyAlignment="1">
      <alignment horizontal="justify" vertical="center" wrapText="1"/>
    </xf>
    <xf numFmtId="0" fontId="11" fillId="0" borderId="26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3" fontId="15" fillId="0" borderId="29" xfId="0" applyNumberFormat="1" applyFont="1" applyBorder="1" applyAlignment="1">
      <alignment horizontal="center"/>
    </xf>
    <xf numFmtId="3" fontId="15" fillId="0" borderId="31" xfId="0" applyNumberFormat="1" applyFont="1" applyBorder="1" applyAlignment="1">
      <alignment horizontal="center"/>
    </xf>
    <xf numFmtId="0" fontId="8" fillId="0" borderId="5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u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38"/>
  <sheetViews>
    <sheetView zoomScale="75" zoomScaleNormal="75" workbookViewId="0">
      <selection activeCell="I29" sqref="I29"/>
    </sheetView>
  </sheetViews>
  <sheetFormatPr baseColWidth="10" defaultColWidth="11.42578125" defaultRowHeight="14.25"/>
  <cols>
    <col min="1" max="1" width="22" style="4" customWidth="1"/>
    <col min="2" max="2" width="21.42578125" style="4" customWidth="1"/>
    <col min="3" max="3" width="29.5703125" style="4" customWidth="1"/>
    <col min="4" max="4" width="25.42578125" style="4" customWidth="1"/>
    <col min="5" max="5" width="24.42578125" style="4" customWidth="1"/>
    <col min="6" max="6" width="15.85546875" style="21" customWidth="1"/>
    <col min="7" max="7" width="13.28515625" style="21" customWidth="1"/>
    <col min="8" max="8" width="27.28515625" style="3" customWidth="1"/>
    <col min="9" max="9" width="17.140625" style="4" customWidth="1"/>
    <col min="10" max="10" width="16.42578125" style="4" customWidth="1"/>
    <col min="11" max="11" width="11.5703125" style="4" customWidth="1"/>
    <col min="12" max="12" width="21.7109375" style="5" customWidth="1"/>
    <col min="13" max="13" width="18.85546875" style="4" bestFit="1" customWidth="1"/>
    <col min="14" max="14" width="11.85546875" style="6" customWidth="1"/>
    <col min="15" max="15" width="12.28515625" style="6" customWidth="1"/>
    <col min="16" max="16" width="19.7109375" style="4" customWidth="1"/>
    <col min="17" max="17" width="14" style="4" customWidth="1"/>
    <col min="18" max="16384" width="11.42578125" style="4"/>
  </cols>
  <sheetData>
    <row r="1" spans="1:77" ht="15">
      <c r="A1" s="156" t="s">
        <v>0</v>
      </c>
      <c r="B1" s="157"/>
      <c r="C1" s="158"/>
      <c r="D1" s="1"/>
      <c r="E1" s="1"/>
      <c r="F1" s="2"/>
      <c r="G1" s="2"/>
    </row>
    <row r="2" spans="1:77" ht="15">
      <c r="A2" s="159" t="s">
        <v>90</v>
      </c>
      <c r="B2" s="160"/>
      <c r="C2" s="161"/>
      <c r="D2" s="7"/>
      <c r="E2" s="7"/>
      <c r="F2" s="8"/>
      <c r="G2" s="8"/>
    </row>
    <row r="3" spans="1:77" s="10" customFormat="1" ht="15">
      <c r="A3" s="162" t="s">
        <v>1</v>
      </c>
      <c r="B3" s="163"/>
      <c r="C3" s="164"/>
      <c r="D3" s="9"/>
      <c r="E3" s="9"/>
      <c r="F3" s="8"/>
      <c r="G3" s="8"/>
      <c r="H3" s="3"/>
      <c r="I3" s="4"/>
      <c r="J3" s="4"/>
      <c r="K3" s="4"/>
      <c r="L3" s="5"/>
      <c r="M3" s="4"/>
      <c r="N3" s="6"/>
      <c r="O3" s="6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</row>
    <row r="4" spans="1:77" s="10" customFormat="1" ht="15.75" thickBot="1">
      <c r="A4" s="165" t="s">
        <v>2</v>
      </c>
      <c r="B4" s="166"/>
      <c r="C4" s="167"/>
      <c r="D4" s="9"/>
      <c r="E4" s="9"/>
      <c r="F4" s="11"/>
      <c r="G4" s="11"/>
      <c r="H4" s="3"/>
      <c r="I4" s="4"/>
      <c r="J4" s="4"/>
      <c r="K4" s="4"/>
      <c r="L4" s="5"/>
      <c r="M4" s="4"/>
      <c r="N4" s="6"/>
      <c r="O4" s="6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</row>
    <row r="5" spans="1:77" s="10" customFormat="1" ht="15.75" thickBot="1">
      <c r="A5" s="7"/>
      <c r="C5" s="7"/>
      <c r="D5" s="7"/>
      <c r="E5" s="7"/>
      <c r="F5" s="8"/>
      <c r="G5" s="8"/>
      <c r="H5" s="3"/>
      <c r="I5" s="4"/>
      <c r="J5" s="4"/>
      <c r="K5" s="4"/>
      <c r="L5" s="5"/>
      <c r="M5" s="4"/>
      <c r="N5" s="6"/>
      <c r="O5" s="6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</row>
    <row r="6" spans="1:77" s="10" customFormat="1">
      <c r="A6" s="176" t="s">
        <v>3</v>
      </c>
      <c r="B6" s="148" t="s">
        <v>4</v>
      </c>
      <c r="C6" s="148" t="s">
        <v>5</v>
      </c>
      <c r="D6" s="153" t="s">
        <v>6</v>
      </c>
      <c r="E6" s="151" t="s">
        <v>7</v>
      </c>
      <c r="F6" s="136" t="s">
        <v>117</v>
      </c>
      <c r="G6" s="130" t="s">
        <v>94</v>
      </c>
      <c r="H6" s="130" t="s">
        <v>8</v>
      </c>
      <c r="I6" s="136" t="s">
        <v>9</v>
      </c>
      <c r="J6" s="136"/>
      <c r="K6" s="136"/>
      <c r="L6" s="136"/>
      <c r="M6" s="137" t="s">
        <v>89</v>
      </c>
      <c r="N6" s="144" t="s">
        <v>91</v>
      </c>
      <c r="O6" s="145"/>
      <c r="P6" s="137" t="s">
        <v>10</v>
      </c>
      <c r="Q6" s="133" t="s">
        <v>87</v>
      </c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</row>
    <row r="7" spans="1:77" s="12" customFormat="1" ht="23.25" customHeight="1">
      <c r="A7" s="177"/>
      <c r="B7" s="149"/>
      <c r="C7" s="149"/>
      <c r="D7" s="154"/>
      <c r="E7" s="152"/>
      <c r="F7" s="140"/>
      <c r="G7" s="131"/>
      <c r="H7" s="131"/>
      <c r="I7" s="140" t="s">
        <v>11</v>
      </c>
      <c r="J7" s="140" t="s">
        <v>12</v>
      </c>
      <c r="K7" s="140"/>
      <c r="L7" s="142" t="s">
        <v>13</v>
      </c>
      <c r="M7" s="138"/>
      <c r="N7" s="146"/>
      <c r="O7" s="147"/>
      <c r="P7" s="138"/>
      <c r="Q7" s="13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</row>
    <row r="8" spans="1:77" s="12" customFormat="1" ht="32.25" customHeight="1">
      <c r="A8" s="178"/>
      <c r="B8" s="150"/>
      <c r="C8" s="150"/>
      <c r="D8" s="155"/>
      <c r="E8" s="152"/>
      <c r="F8" s="141"/>
      <c r="G8" s="132"/>
      <c r="H8" s="132"/>
      <c r="I8" s="141"/>
      <c r="J8" s="13" t="s">
        <v>14</v>
      </c>
      <c r="K8" s="13" t="s">
        <v>15</v>
      </c>
      <c r="L8" s="143"/>
      <c r="M8" s="139"/>
      <c r="N8" s="14" t="s">
        <v>92</v>
      </c>
      <c r="O8" s="14" t="s">
        <v>93</v>
      </c>
      <c r="P8" s="139"/>
      <c r="Q8" s="135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</row>
    <row r="9" spans="1:77" s="10" customFormat="1" ht="128.25">
      <c r="A9" s="170"/>
      <c r="B9" s="170"/>
      <c r="C9" s="45" t="s">
        <v>37</v>
      </c>
      <c r="D9" s="45" t="s">
        <v>38</v>
      </c>
      <c r="E9" s="45" t="s">
        <v>39</v>
      </c>
      <c r="F9" s="16">
        <v>8</v>
      </c>
      <c r="G9" s="174"/>
      <c r="H9" s="51" t="s">
        <v>102</v>
      </c>
      <c r="I9" s="24">
        <v>70000000</v>
      </c>
      <c r="J9" s="24">
        <v>70000000</v>
      </c>
      <c r="K9" s="20" t="s">
        <v>106</v>
      </c>
      <c r="L9" s="24">
        <v>140000000</v>
      </c>
      <c r="M9" s="22">
        <f>L9/F9</f>
        <v>17500000</v>
      </c>
      <c r="N9" s="25" t="s">
        <v>104</v>
      </c>
      <c r="O9" s="22" t="s">
        <v>105</v>
      </c>
      <c r="P9" s="27" t="s">
        <v>100</v>
      </c>
      <c r="Q9" s="45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</row>
    <row r="10" spans="1:77" s="17" customFormat="1" ht="114">
      <c r="A10" s="170"/>
      <c r="B10" s="170"/>
      <c r="C10" s="45" t="s">
        <v>85</v>
      </c>
      <c r="D10" s="45" t="s">
        <v>46</v>
      </c>
      <c r="E10" s="45" t="s">
        <v>47</v>
      </c>
      <c r="F10" s="16">
        <v>2300</v>
      </c>
      <c r="G10" s="174"/>
      <c r="H10" s="52" t="s">
        <v>113</v>
      </c>
      <c r="I10" s="24">
        <v>273900000</v>
      </c>
      <c r="J10" s="12"/>
      <c r="K10" s="30"/>
      <c r="L10" s="30">
        <v>273900000</v>
      </c>
      <c r="M10" s="30">
        <f>L10/F10</f>
        <v>119086.95652173914</v>
      </c>
      <c r="N10" s="43" t="s">
        <v>104</v>
      </c>
      <c r="O10" s="30" t="s">
        <v>105</v>
      </c>
      <c r="P10" s="27" t="s">
        <v>100</v>
      </c>
      <c r="Q10" s="45"/>
    </row>
    <row r="11" spans="1:77" s="10" customFormat="1" ht="114">
      <c r="A11" s="170"/>
      <c r="B11" s="170"/>
      <c r="C11" s="45" t="s">
        <v>22</v>
      </c>
      <c r="D11" s="45" t="s">
        <v>23</v>
      </c>
      <c r="E11" s="45" t="s">
        <v>24</v>
      </c>
      <c r="F11" s="16">
        <v>2000</v>
      </c>
      <c r="G11" s="174"/>
      <c r="H11" s="51" t="s">
        <v>102</v>
      </c>
      <c r="I11" s="24">
        <v>19000000</v>
      </c>
      <c r="J11" s="20"/>
      <c r="K11" s="20"/>
      <c r="L11" s="24">
        <v>19000000</v>
      </c>
      <c r="M11" s="22">
        <f>L11/F11</f>
        <v>9500</v>
      </c>
      <c r="N11" s="25" t="s">
        <v>98</v>
      </c>
      <c r="O11" s="22" t="s">
        <v>99</v>
      </c>
      <c r="P11" s="27" t="s">
        <v>100</v>
      </c>
      <c r="Q11" s="2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</row>
    <row r="12" spans="1:77" s="10" customFormat="1" ht="114">
      <c r="A12" s="170"/>
      <c r="B12" s="170"/>
      <c r="C12" s="172" t="s">
        <v>18</v>
      </c>
      <c r="D12" s="172" t="s">
        <v>19</v>
      </c>
      <c r="E12" s="18" t="s">
        <v>20</v>
      </c>
      <c r="F12" s="16">
        <v>70</v>
      </c>
      <c r="G12" s="174"/>
      <c r="H12" s="51" t="s">
        <v>97</v>
      </c>
      <c r="I12" s="47">
        <v>100000000</v>
      </c>
      <c r="J12" s="20"/>
      <c r="K12" s="20"/>
      <c r="L12" s="24">
        <v>100000000</v>
      </c>
      <c r="M12" s="22">
        <f>L12/F12</f>
        <v>1428571.4285714286</v>
      </c>
      <c r="N12" s="25" t="s">
        <v>98</v>
      </c>
      <c r="O12" s="22" t="s">
        <v>99</v>
      </c>
      <c r="P12" s="27" t="s">
        <v>100</v>
      </c>
      <c r="Q12" s="2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</row>
    <row r="13" spans="1:77" s="17" customFormat="1" ht="85.5">
      <c r="A13" s="170"/>
      <c r="B13" s="170"/>
      <c r="C13" s="172"/>
      <c r="D13" s="172"/>
      <c r="E13" s="122" t="s">
        <v>48</v>
      </c>
      <c r="F13" s="124">
        <v>1</v>
      </c>
      <c r="G13" s="174"/>
      <c r="H13" s="126" t="s">
        <v>114</v>
      </c>
      <c r="I13" s="47">
        <v>6100000</v>
      </c>
      <c r="J13" s="30">
        <v>761353330</v>
      </c>
      <c r="K13" s="20" t="s">
        <v>115</v>
      </c>
      <c r="L13" s="128">
        <f>J13+J14+I13</f>
        <v>814764275</v>
      </c>
      <c r="M13" s="120">
        <f>L13/F13</f>
        <v>814764275</v>
      </c>
      <c r="N13" s="118" t="s">
        <v>116</v>
      </c>
      <c r="O13" s="120" t="s">
        <v>105</v>
      </c>
      <c r="P13" s="122" t="s">
        <v>112</v>
      </c>
      <c r="Q13" s="45"/>
    </row>
    <row r="14" spans="1:77" s="10" customFormat="1" ht="55.5" customHeight="1">
      <c r="A14" s="170"/>
      <c r="B14" s="170"/>
      <c r="C14" s="172"/>
      <c r="D14" s="172"/>
      <c r="E14" s="123"/>
      <c r="F14" s="125"/>
      <c r="G14" s="174"/>
      <c r="H14" s="127"/>
      <c r="I14" s="46"/>
      <c r="J14" s="30">
        <v>47310945</v>
      </c>
      <c r="K14" s="20" t="s">
        <v>103</v>
      </c>
      <c r="L14" s="129"/>
      <c r="M14" s="121"/>
      <c r="N14" s="119"/>
      <c r="O14" s="121"/>
      <c r="P14" s="123"/>
      <c r="Q14" s="2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</row>
    <row r="15" spans="1:77" s="10" customFormat="1" ht="85.5">
      <c r="A15" s="170"/>
      <c r="B15" s="170"/>
      <c r="C15" s="172"/>
      <c r="D15" s="172"/>
      <c r="E15" s="18" t="s">
        <v>21</v>
      </c>
      <c r="F15" s="16">
        <v>50</v>
      </c>
      <c r="G15" s="174"/>
      <c r="H15" s="28" t="s">
        <v>101</v>
      </c>
      <c r="I15" s="24">
        <v>400000000</v>
      </c>
      <c r="J15" s="20"/>
      <c r="K15" s="20"/>
      <c r="L15" s="24">
        <v>400000000</v>
      </c>
      <c r="M15" s="22">
        <f>L15/F15</f>
        <v>8000000</v>
      </c>
      <c r="N15" s="25" t="s">
        <v>98</v>
      </c>
      <c r="O15" s="22" t="s">
        <v>99</v>
      </c>
      <c r="P15" s="27" t="s">
        <v>118</v>
      </c>
      <c r="Q15" s="2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</row>
    <row r="16" spans="1:77" s="10" customFormat="1" ht="71.25">
      <c r="A16" s="170"/>
      <c r="B16" s="170"/>
      <c r="C16" s="18" t="s">
        <v>25</v>
      </c>
      <c r="D16" s="18" t="s">
        <v>26</v>
      </c>
      <c r="E16" s="18" t="s">
        <v>88</v>
      </c>
      <c r="F16" s="19">
        <v>1</v>
      </c>
      <c r="G16" s="174"/>
      <c r="H16" s="27" t="s">
        <v>107</v>
      </c>
      <c r="I16" s="24">
        <v>60000000</v>
      </c>
      <c r="J16" s="20"/>
      <c r="K16" s="20"/>
      <c r="L16" s="24">
        <v>60000000</v>
      </c>
      <c r="M16" s="22">
        <v>60000000</v>
      </c>
      <c r="N16" s="25">
        <v>40544</v>
      </c>
      <c r="O16" s="25">
        <v>40908</v>
      </c>
      <c r="P16" s="27" t="s">
        <v>108</v>
      </c>
      <c r="Q16" s="2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</row>
    <row r="17" spans="1:69" s="10" customFormat="1" ht="102" customHeight="1">
      <c r="A17" s="170"/>
      <c r="B17" s="170"/>
      <c r="C17" s="18" t="s">
        <v>28</v>
      </c>
      <c r="D17" s="18" t="s">
        <v>29</v>
      </c>
      <c r="E17" s="18" t="s">
        <v>30</v>
      </c>
      <c r="F17" s="19">
        <v>1</v>
      </c>
      <c r="G17" s="174"/>
      <c r="H17" s="27" t="s">
        <v>120</v>
      </c>
      <c r="I17" s="24">
        <f>120200000-5000000</f>
        <v>115200000</v>
      </c>
      <c r="J17" s="20"/>
      <c r="K17" s="20"/>
      <c r="L17" s="24">
        <f>120200000-5000000</f>
        <v>115200000</v>
      </c>
      <c r="M17" s="22">
        <f t="shared" ref="M17:M35" si="0">L17/F17</f>
        <v>115200000</v>
      </c>
      <c r="N17" s="25">
        <v>40544</v>
      </c>
      <c r="O17" s="25">
        <v>40908</v>
      </c>
      <c r="P17" s="27" t="s">
        <v>95</v>
      </c>
      <c r="Q17" s="2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</row>
    <row r="18" spans="1:69" s="10" customFormat="1" ht="85.5">
      <c r="A18" s="170"/>
      <c r="B18" s="170"/>
      <c r="C18" s="18" t="s">
        <v>31</v>
      </c>
      <c r="D18" s="18" t="s">
        <v>32</v>
      </c>
      <c r="E18" s="18" t="s">
        <v>33</v>
      </c>
      <c r="F18" s="16">
        <v>4</v>
      </c>
      <c r="G18" s="174"/>
      <c r="H18" s="27" t="s">
        <v>120</v>
      </c>
      <c r="I18" s="24">
        <v>10000000</v>
      </c>
      <c r="J18" s="20"/>
      <c r="K18" s="20"/>
      <c r="L18" s="24">
        <v>10000000</v>
      </c>
      <c r="M18" s="22">
        <f t="shared" si="0"/>
        <v>2500000</v>
      </c>
      <c r="N18" s="25">
        <v>40544</v>
      </c>
      <c r="O18" s="25">
        <v>40908</v>
      </c>
      <c r="P18" s="27" t="s">
        <v>95</v>
      </c>
      <c r="Q18" s="2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</row>
    <row r="19" spans="1:69" s="17" customFormat="1" ht="85.5">
      <c r="A19" s="170"/>
      <c r="B19" s="170"/>
      <c r="C19" s="18" t="s">
        <v>34</v>
      </c>
      <c r="D19" s="18" t="s">
        <v>35</v>
      </c>
      <c r="E19" s="18" t="s">
        <v>36</v>
      </c>
      <c r="F19" s="16">
        <v>15</v>
      </c>
      <c r="G19" s="174"/>
      <c r="H19" s="27"/>
      <c r="I19" s="49"/>
      <c r="J19" s="30"/>
      <c r="K19" s="20"/>
      <c r="L19" s="24"/>
      <c r="M19" s="22">
        <f t="shared" si="0"/>
        <v>0</v>
      </c>
      <c r="N19" s="25"/>
      <c r="O19" s="25"/>
      <c r="P19" s="27"/>
      <c r="Q19" s="27"/>
    </row>
    <row r="20" spans="1:69" s="17" customFormat="1" ht="57.75" thickBot="1">
      <c r="A20" s="170"/>
      <c r="B20" s="170"/>
      <c r="C20" s="18" t="s">
        <v>40</v>
      </c>
      <c r="D20" s="18" t="s">
        <v>41</v>
      </c>
      <c r="E20" s="18" t="s">
        <v>42</v>
      </c>
      <c r="F20" s="16">
        <v>1</v>
      </c>
      <c r="G20" s="174"/>
      <c r="H20" s="27"/>
      <c r="I20" s="24"/>
      <c r="J20" s="20"/>
      <c r="K20" s="20"/>
      <c r="L20" s="24"/>
      <c r="M20" s="22">
        <f t="shared" si="0"/>
        <v>0</v>
      </c>
      <c r="N20" s="25"/>
      <c r="O20" s="25"/>
      <c r="P20" s="31"/>
      <c r="Q20" s="31"/>
    </row>
    <row r="21" spans="1:69" s="10" customFormat="1" ht="114">
      <c r="A21" s="170"/>
      <c r="B21" s="170"/>
      <c r="C21" s="45" t="s">
        <v>16</v>
      </c>
      <c r="D21" s="45" t="s">
        <v>17</v>
      </c>
      <c r="E21" s="45" t="s">
        <v>84</v>
      </c>
      <c r="F21" s="16">
        <v>6</v>
      </c>
      <c r="G21" s="174"/>
      <c r="H21" s="45" t="s">
        <v>119</v>
      </c>
      <c r="I21" s="24">
        <v>30000000</v>
      </c>
      <c r="J21" s="20"/>
      <c r="K21" s="20"/>
      <c r="L21" s="24">
        <v>30000000</v>
      </c>
      <c r="M21" s="22">
        <f>L21/F21</f>
        <v>5000000</v>
      </c>
      <c r="N21" s="25">
        <v>40544</v>
      </c>
      <c r="O21" s="25">
        <v>40908</v>
      </c>
      <c r="P21" s="26" t="s">
        <v>96</v>
      </c>
      <c r="Q21" s="2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</row>
    <row r="22" spans="1:69" s="17" customFormat="1" ht="72" thickBot="1">
      <c r="A22" s="170"/>
      <c r="B22" s="170"/>
      <c r="C22" s="18" t="s">
        <v>43</v>
      </c>
      <c r="D22" s="18" t="s">
        <v>44</v>
      </c>
      <c r="E22" s="18" t="s">
        <v>45</v>
      </c>
      <c r="F22" s="16">
        <v>1</v>
      </c>
      <c r="G22" s="174"/>
      <c r="H22" s="53" t="s">
        <v>109</v>
      </c>
      <c r="I22" s="24">
        <v>1000000</v>
      </c>
      <c r="J22" s="20"/>
      <c r="K22" s="20"/>
      <c r="L22" s="50">
        <v>1000000</v>
      </c>
      <c r="M22" s="22">
        <f>L22/F22</f>
        <v>1000000</v>
      </c>
      <c r="N22" s="25" t="s">
        <v>110</v>
      </c>
      <c r="O22" s="22" t="s">
        <v>111</v>
      </c>
      <c r="P22" s="27" t="s">
        <v>112</v>
      </c>
      <c r="Q22" s="31"/>
    </row>
    <row r="23" spans="1:69" s="10" customFormat="1" ht="133.5" customHeight="1">
      <c r="A23" s="170"/>
      <c r="B23" s="170"/>
      <c r="C23" s="18" t="s">
        <v>49</v>
      </c>
      <c r="D23" s="18" t="s">
        <v>50</v>
      </c>
      <c r="E23" s="18" t="s">
        <v>51</v>
      </c>
      <c r="F23" s="16">
        <v>2</v>
      </c>
      <c r="G23" s="174"/>
      <c r="H23" s="45" t="s">
        <v>119</v>
      </c>
      <c r="I23" s="24">
        <v>30000000</v>
      </c>
      <c r="J23" s="20"/>
      <c r="K23" s="20"/>
      <c r="L23" s="24">
        <v>30000000</v>
      </c>
      <c r="M23" s="22">
        <f t="shared" si="0"/>
        <v>15000000</v>
      </c>
      <c r="N23" s="25">
        <v>40544</v>
      </c>
      <c r="O23" s="25">
        <v>40908</v>
      </c>
      <c r="P23" s="26" t="s">
        <v>96</v>
      </c>
      <c r="Q23" s="2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</row>
    <row r="24" spans="1:69" s="17" customFormat="1" ht="99.75">
      <c r="A24" s="170"/>
      <c r="B24" s="170"/>
      <c r="C24" s="18" t="s">
        <v>52</v>
      </c>
      <c r="D24" s="18" t="s">
        <v>53</v>
      </c>
      <c r="E24" s="18" t="s">
        <v>54</v>
      </c>
      <c r="F24" s="16">
        <v>1</v>
      </c>
      <c r="G24" s="174"/>
      <c r="H24" s="45"/>
      <c r="I24" s="24"/>
      <c r="J24" s="20"/>
      <c r="K24" s="20"/>
      <c r="L24" s="24"/>
      <c r="M24" s="22">
        <f t="shared" si="0"/>
        <v>0</v>
      </c>
      <c r="N24" s="33"/>
      <c r="O24" s="33"/>
      <c r="P24" s="27"/>
      <c r="Q24" s="27"/>
    </row>
    <row r="25" spans="1:69" s="17" customFormat="1" ht="85.5">
      <c r="A25" s="170"/>
      <c r="B25" s="170"/>
      <c r="C25" s="18" t="s">
        <v>55</v>
      </c>
      <c r="D25" s="18" t="s">
        <v>56</v>
      </c>
      <c r="E25" s="18" t="s">
        <v>57</v>
      </c>
      <c r="F25" s="16">
        <v>1</v>
      </c>
      <c r="G25" s="174"/>
      <c r="H25" s="45"/>
      <c r="I25" s="24"/>
      <c r="J25" s="20"/>
      <c r="K25" s="20"/>
      <c r="L25" s="24"/>
      <c r="M25" s="22">
        <f t="shared" si="0"/>
        <v>0</v>
      </c>
      <c r="N25" s="33"/>
      <c r="O25" s="33"/>
      <c r="P25" s="27"/>
      <c r="Q25" s="27"/>
    </row>
    <row r="26" spans="1:69" s="17" customFormat="1" ht="86.25" thickBot="1">
      <c r="A26" s="170"/>
      <c r="B26" s="170"/>
      <c r="C26" s="18" t="s">
        <v>58</v>
      </c>
      <c r="D26" s="18" t="s">
        <v>59</v>
      </c>
      <c r="E26" s="18" t="s">
        <v>60</v>
      </c>
      <c r="F26" s="20">
        <v>1</v>
      </c>
      <c r="G26" s="174"/>
      <c r="H26" s="45"/>
      <c r="I26" s="24"/>
      <c r="J26" s="20"/>
      <c r="K26" s="20"/>
      <c r="L26" s="24"/>
      <c r="M26" s="22">
        <f t="shared" si="0"/>
        <v>0</v>
      </c>
      <c r="N26" s="25"/>
      <c r="O26" s="25"/>
      <c r="P26" s="27"/>
      <c r="Q26" s="18"/>
    </row>
    <row r="27" spans="1:69" s="10" customFormat="1" ht="199.5">
      <c r="A27" s="170"/>
      <c r="B27" s="170"/>
      <c r="C27" s="18" t="s">
        <v>61</v>
      </c>
      <c r="D27" s="18" t="s">
        <v>62</v>
      </c>
      <c r="E27" s="18" t="s">
        <v>63</v>
      </c>
      <c r="F27" s="16">
        <v>1</v>
      </c>
      <c r="G27" s="174"/>
      <c r="H27" s="45" t="s">
        <v>121</v>
      </c>
      <c r="I27" s="24">
        <v>190000000</v>
      </c>
      <c r="J27" s="20"/>
      <c r="K27" s="20"/>
      <c r="L27" s="24">
        <v>190000000</v>
      </c>
      <c r="M27" s="22">
        <f t="shared" si="0"/>
        <v>190000000</v>
      </c>
      <c r="N27" s="25">
        <v>40544</v>
      </c>
      <c r="O27" s="25">
        <v>40908</v>
      </c>
      <c r="P27" s="26" t="s">
        <v>96</v>
      </c>
      <c r="Q27" s="18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</row>
    <row r="28" spans="1:69" s="17" customFormat="1" ht="28.5">
      <c r="A28" s="170"/>
      <c r="B28" s="170"/>
      <c r="C28" s="18" t="s">
        <v>64</v>
      </c>
      <c r="D28" s="18" t="s">
        <v>65</v>
      </c>
      <c r="E28" s="18" t="s">
        <v>66</v>
      </c>
      <c r="F28" s="16">
        <v>1</v>
      </c>
      <c r="G28" s="174"/>
      <c r="H28" s="45"/>
      <c r="I28" s="24"/>
      <c r="J28" s="20"/>
      <c r="K28" s="20"/>
      <c r="L28" s="24"/>
      <c r="M28" s="22">
        <f t="shared" si="0"/>
        <v>0</v>
      </c>
      <c r="N28" s="33"/>
      <c r="O28" s="33"/>
      <c r="P28" s="27"/>
      <c r="Q28" s="27"/>
    </row>
    <row r="29" spans="1:69" s="17" customFormat="1" ht="57">
      <c r="A29" s="170"/>
      <c r="B29" s="170"/>
      <c r="C29" s="18" t="s">
        <v>67</v>
      </c>
      <c r="D29" s="18" t="s">
        <v>68</v>
      </c>
      <c r="E29" s="18" t="s">
        <v>69</v>
      </c>
      <c r="F29" s="16">
        <v>1</v>
      </c>
      <c r="G29" s="174"/>
      <c r="H29" s="45"/>
      <c r="I29" s="24"/>
      <c r="J29" s="20"/>
      <c r="K29" s="20"/>
      <c r="L29" s="24"/>
      <c r="M29" s="22">
        <f t="shared" si="0"/>
        <v>0</v>
      </c>
      <c r="N29" s="33"/>
      <c r="O29" s="33"/>
      <c r="P29" s="27"/>
      <c r="Q29" s="27"/>
    </row>
    <row r="30" spans="1:69" s="17" customFormat="1" ht="28.5">
      <c r="A30" s="170"/>
      <c r="B30" s="170"/>
      <c r="C30" s="172" t="s">
        <v>70</v>
      </c>
      <c r="D30" s="172" t="s">
        <v>71</v>
      </c>
      <c r="E30" s="18" t="s">
        <v>72</v>
      </c>
      <c r="F30" s="16">
        <v>1</v>
      </c>
      <c r="G30" s="174"/>
      <c r="H30" s="45"/>
      <c r="I30" s="24"/>
      <c r="J30" s="20"/>
      <c r="K30" s="20"/>
      <c r="L30" s="24"/>
      <c r="M30" s="22">
        <f t="shared" si="0"/>
        <v>0</v>
      </c>
      <c r="N30" s="33"/>
      <c r="O30" s="33"/>
      <c r="P30" s="27"/>
      <c r="Q30" s="27"/>
    </row>
    <row r="31" spans="1:69" s="17" customFormat="1" ht="42.75">
      <c r="A31" s="170"/>
      <c r="B31" s="170"/>
      <c r="C31" s="172"/>
      <c r="D31" s="172"/>
      <c r="E31" s="18" t="s">
        <v>73</v>
      </c>
      <c r="F31" s="16">
        <v>1</v>
      </c>
      <c r="G31" s="174"/>
      <c r="H31" s="45"/>
      <c r="I31" s="24"/>
      <c r="J31" s="50"/>
      <c r="K31" s="20"/>
      <c r="L31" s="24"/>
      <c r="M31" s="22">
        <f t="shared" si="0"/>
        <v>0</v>
      </c>
      <c r="N31" s="34"/>
      <c r="O31" s="34"/>
      <c r="P31" s="15"/>
      <c r="Q31" s="18"/>
    </row>
    <row r="32" spans="1:69" s="17" customFormat="1" ht="99.75">
      <c r="A32" s="170"/>
      <c r="B32" s="170"/>
      <c r="C32" s="18" t="s">
        <v>74</v>
      </c>
      <c r="D32" s="18" t="s">
        <v>75</v>
      </c>
      <c r="E32" s="18" t="s">
        <v>76</v>
      </c>
      <c r="F32" s="16">
        <v>1</v>
      </c>
      <c r="G32" s="174"/>
      <c r="H32" s="45" t="s">
        <v>119</v>
      </c>
      <c r="I32" s="24">
        <v>30000000</v>
      </c>
      <c r="J32" s="20"/>
      <c r="K32" s="20"/>
      <c r="L32" s="24">
        <v>30000000</v>
      </c>
      <c r="M32" s="22">
        <f t="shared" si="0"/>
        <v>30000000</v>
      </c>
      <c r="N32" s="25">
        <v>40544</v>
      </c>
      <c r="O32" s="25">
        <v>40908</v>
      </c>
      <c r="P32" s="15" t="s">
        <v>96</v>
      </c>
      <c r="Q32" s="35"/>
    </row>
    <row r="33" spans="1:17" s="17" customFormat="1" ht="99.75">
      <c r="A33" s="170"/>
      <c r="B33" s="170"/>
      <c r="C33" s="18" t="s">
        <v>77</v>
      </c>
      <c r="D33" s="18" t="s">
        <v>78</v>
      </c>
      <c r="E33" s="18" t="s">
        <v>79</v>
      </c>
      <c r="F33" s="16">
        <v>50</v>
      </c>
      <c r="G33" s="174"/>
      <c r="H33" s="45" t="s">
        <v>121</v>
      </c>
      <c r="I33" s="24">
        <v>30000000</v>
      </c>
      <c r="J33" s="20"/>
      <c r="K33" s="20"/>
      <c r="L33" s="24">
        <v>30000000</v>
      </c>
      <c r="M33" s="22">
        <f t="shared" si="0"/>
        <v>600000</v>
      </c>
      <c r="N33" s="25">
        <v>40544</v>
      </c>
      <c r="O33" s="25">
        <v>40908</v>
      </c>
      <c r="P33" s="18" t="s">
        <v>96</v>
      </c>
      <c r="Q33" s="35"/>
    </row>
    <row r="34" spans="1:17" s="17" customFormat="1" ht="85.5">
      <c r="A34" s="170"/>
      <c r="B34" s="170"/>
      <c r="C34" s="173" t="s">
        <v>80</v>
      </c>
      <c r="D34" s="172" t="s">
        <v>81</v>
      </c>
      <c r="E34" s="18" t="s">
        <v>82</v>
      </c>
      <c r="F34" s="16">
        <v>1</v>
      </c>
      <c r="G34" s="174"/>
      <c r="H34" s="45" t="s">
        <v>120</v>
      </c>
      <c r="I34" s="24">
        <v>10000000</v>
      </c>
      <c r="J34" s="20"/>
      <c r="K34" s="20"/>
      <c r="L34" s="24">
        <v>10000000</v>
      </c>
      <c r="M34" s="22">
        <f t="shared" si="0"/>
        <v>10000000</v>
      </c>
      <c r="N34" s="25">
        <v>40544</v>
      </c>
      <c r="O34" s="25">
        <v>40908</v>
      </c>
      <c r="P34" s="27" t="s">
        <v>95</v>
      </c>
      <c r="Q34" s="18"/>
    </row>
    <row r="35" spans="1:17" s="17" customFormat="1" ht="85.5">
      <c r="A35" s="171"/>
      <c r="B35" s="171"/>
      <c r="C35" s="173"/>
      <c r="D35" s="172"/>
      <c r="E35" s="18" t="s">
        <v>83</v>
      </c>
      <c r="F35" s="16">
        <v>1</v>
      </c>
      <c r="G35" s="175"/>
      <c r="H35" s="45" t="s">
        <v>120</v>
      </c>
      <c r="I35" s="24">
        <v>19800000</v>
      </c>
      <c r="J35" s="20"/>
      <c r="K35" s="20"/>
      <c r="L35" s="24">
        <v>19800000</v>
      </c>
      <c r="M35" s="22">
        <f t="shared" si="0"/>
        <v>19800000</v>
      </c>
      <c r="N35" s="25">
        <v>40544</v>
      </c>
      <c r="O35" s="25">
        <v>40908</v>
      </c>
      <c r="P35" s="27" t="s">
        <v>95</v>
      </c>
      <c r="Q35" s="18"/>
    </row>
    <row r="36" spans="1:17" ht="15.75" thickBot="1">
      <c r="A36" s="168" t="s">
        <v>86</v>
      </c>
      <c r="B36" s="169"/>
      <c r="C36" s="169"/>
      <c r="D36" s="169"/>
      <c r="E36" s="169"/>
      <c r="F36" s="169"/>
      <c r="G36" s="169"/>
      <c r="H36" s="169"/>
      <c r="I36" s="36">
        <f>SUM(I9:I35)</f>
        <v>1395000000</v>
      </c>
      <c r="J36" s="36">
        <f>SUM(J9:J35)</f>
        <v>878664275</v>
      </c>
      <c r="K36" s="36">
        <f>SUM(K9:K35)</f>
        <v>0</v>
      </c>
      <c r="L36" s="37">
        <f>SUM(L9:L35)</f>
        <v>2273664275</v>
      </c>
      <c r="M36" s="37"/>
      <c r="N36" s="38"/>
      <c r="O36" s="38"/>
      <c r="P36" s="39"/>
      <c r="Q36" s="39"/>
    </row>
    <row r="37" spans="1:17">
      <c r="A37" s="32"/>
      <c r="B37" s="32"/>
      <c r="C37" s="32"/>
      <c r="D37" s="32"/>
      <c r="E37" s="32"/>
      <c r="F37" s="12"/>
      <c r="G37" s="12"/>
      <c r="H37" s="40"/>
      <c r="I37" s="32"/>
      <c r="J37" s="32"/>
      <c r="K37" s="32"/>
      <c r="L37" s="41"/>
      <c r="M37" s="32"/>
      <c r="N37" s="42"/>
      <c r="O37" s="42"/>
      <c r="P37" s="32"/>
      <c r="Q37" s="32"/>
    </row>
    <row r="38" spans="1:17">
      <c r="A38" s="32"/>
      <c r="B38" s="32"/>
      <c r="C38" s="32"/>
      <c r="D38" s="32"/>
      <c r="E38" s="32"/>
      <c r="F38" s="12"/>
      <c r="G38" s="12"/>
      <c r="H38" s="40"/>
      <c r="I38" s="32"/>
      <c r="J38" s="32"/>
      <c r="K38" s="32"/>
      <c r="L38" s="41"/>
      <c r="M38" s="32"/>
      <c r="N38" s="42"/>
      <c r="O38" s="42"/>
      <c r="P38" s="32"/>
      <c r="Q38" s="32"/>
    </row>
  </sheetData>
  <mergeCells count="38">
    <mergeCell ref="A1:C1"/>
    <mergeCell ref="A2:C2"/>
    <mergeCell ref="A3:C3"/>
    <mergeCell ref="A4:C4"/>
    <mergeCell ref="A36:H36"/>
    <mergeCell ref="B9:B35"/>
    <mergeCell ref="C12:C15"/>
    <mergeCell ref="D12:D15"/>
    <mergeCell ref="C30:C31"/>
    <mergeCell ref="D30:D31"/>
    <mergeCell ref="A9:A35"/>
    <mergeCell ref="C34:C35"/>
    <mergeCell ref="D34:D35"/>
    <mergeCell ref="G9:G35"/>
    <mergeCell ref="A6:A8"/>
    <mergeCell ref="B6:B8"/>
    <mergeCell ref="C6:C8"/>
    <mergeCell ref="G6:G8"/>
    <mergeCell ref="E6:E8"/>
    <mergeCell ref="D6:D8"/>
    <mergeCell ref="F6:F8"/>
    <mergeCell ref="H6:H8"/>
    <mergeCell ref="Q6:Q8"/>
    <mergeCell ref="I6:L6"/>
    <mergeCell ref="P6:P8"/>
    <mergeCell ref="I7:I8"/>
    <mergeCell ref="J7:K7"/>
    <mergeCell ref="L7:L8"/>
    <mergeCell ref="M6:M8"/>
    <mergeCell ref="N6:O7"/>
    <mergeCell ref="N13:N14"/>
    <mergeCell ref="O13:O14"/>
    <mergeCell ref="P13:P14"/>
    <mergeCell ref="E13:E14"/>
    <mergeCell ref="F13:F14"/>
    <mergeCell ref="H13:H14"/>
    <mergeCell ref="L13:L14"/>
    <mergeCell ref="M13:M14"/>
  </mergeCells>
  <phoneticPr fontId="2" type="noConversion"/>
  <pageMargins left="1.3385826771653544" right="0.15748031496062992" top="0.51181102362204722" bottom="0.19685039370078741" header="0" footer="0"/>
  <pageSetup paperSize="5" scale="45" fitToWidth="2" fitToHeight="2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38"/>
  <sheetViews>
    <sheetView tabSelected="1" zoomScale="55" zoomScaleNormal="55" workbookViewId="0">
      <selection activeCell="J18" sqref="J18"/>
    </sheetView>
  </sheetViews>
  <sheetFormatPr baseColWidth="10" defaultColWidth="11.42578125" defaultRowHeight="14.25"/>
  <cols>
    <col min="1" max="1" width="22" style="4" customWidth="1"/>
    <col min="2" max="2" width="21.42578125" style="4" customWidth="1"/>
    <col min="3" max="3" width="30.7109375" style="4" customWidth="1"/>
    <col min="4" max="4" width="48.42578125" style="4" customWidth="1"/>
    <col min="5" max="5" width="45.42578125" style="4" customWidth="1"/>
    <col min="6" max="6" width="18.140625" style="21" customWidth="1"/>
    <col min="7" max="7" width="37.5703125" style="3" customWidth="1"/>
    <col min="8" max="8" width="22.7109375" style="4" bestFit="1" customWidth="1"/>
    <col min="9" max="9" width="21.140625" style="4" bestFit="1" customWidth="1"/>
    <col min="10" max="10" width="28.42578125" style="4" bestFit="1" customWidth="1"/>
    <col min="11" max="11" width="23.5703125" style="5" customWidth="1"/>
    <col min="12" max="12" width="20.140625" style="4" bestFit="1" customWidth="1"/>
    <col min="13" max="13" width="13.7109375" style="6" customWidth="1"/>
    <col min="14" max="14" width="14.5703125" style="6" customWidth="1"/>
    <col min="15" max="15" width="19.7109375" style="4" customWidth="1"/>
    <col min="16" max="16" width="14" style="4" customWidth="1"/>
    <col min="17" max="16384" width="11.42578125" style="4"/>
  </cols>
  <sheetData>
    <row r="1" spans="1:76" ht="15">
      <c r="A1" s="156" t="s">
        <v>0</v>
      </c>
      <c r="B1" s="157"/>
      <c r="C1" s="158"/>
      <c r="D1" s="1"/>
      <c r="E1" s="1"/>
      <c r="F1" s="2"/>
    </row>
    <row r="2" spans="1:76" ht="15">
      <c r="A2" s="159" t="s">
        <v>90</v>
      </c>
      <c r="B2" s="160"/>
      <c r="C2" s="161"/>
      <c r="D2" s="7"/>
      <c r="E2" s="7"/>
      <c r="F2" s="8"/>
    </row>
    <row r="3" spans="1:76" s="10" customFormat="1" ht="15">
      <c r="A3" s="162" t="s">
        <v>1</v>
      </c>
      <c r="B3" s="163"/>
      <c r="C3" s="164"/>
      <c r="D3" s="9"/>
      <c r="E3" s="9"/>
      <c r="F3" s="8"/>
      <c r="G3" s="3"/>
      <c r="H3" s="4"/>
      <c r="I3" s="4"/>
      <c r="J3" s="4"/>
      <c r="K3" s="5"/>
      <c r="L3" s="4"/>
      <c r="M3" s="6"/>
      <c r="N3" s="6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</row>
    <row r="4" spans="1:76" s="10" customFormat="1" ht="15.75" thickBot="1">
      <c r="A4" s="165" t="s">
        <v>2</v>
      </c>
      <c r="B4" s="166"/>
      <c r="C4" s="167"/>
      <c r="D4" s="9"/>
      <c r="E4" s="9"/>
      <c r="F4" s="11"/>
      <c r="G4" s="3"/>
      <c r="H4" s="4"/>
      <c r="I4" s="4"/>
      <c r="J4" s="4"/>
      <c r="K4" s="5"/>
      <c r="L4" s="4"/>
      <c r="M4" s="6"/>
      <c r="N4" s="6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</row>
    <row r="5" spans="1:76" s="10" customFormat="1" ht="15.75" thickBot="1">
      <c r="A5" s="7"/>
      <c r="C5" s="7"/>
      <c r="D5" s="7"/>
      <c r="E5" s="7"/>
      <c r="F5" s="8"/>
      <c r="G5" s="3"/>
      <c r="H5" s="4"/>
      <c r="I5" s="4"/>
      <c r="J5" s="4"/>
      <c r="K5" s="5"/>
      <c r="L5" s="4"/>
      <c r="M5" s="6"/>
      <c r="N5" s="6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</row>
    <row r="6" spans="1:76" s="10" customFormat="1">
      <c r="A6" s="176" t="s">
        <v>3</v>
      </c>
      <c r="B6" s="148" t="s">
        <v>4</v>
      </c>
      <c r="C6" s="148" t="s">
        <v>5</v>
      </c>
      <c r="D6" s="153" t="s">
        <v>6</v>
      </c>
      <c r="E6" s="151" t="s">
        <v>7</v>
      </c>
      <c r="F6" s="136" t="s">
        <v>117</v>
      </c>
      <c r="G6" s="130" t="s">
        <v>8</v>
      </c>
      <c r="H6" s="136" t="s">
        <v>9</v>
      </c>
      <c r="I6" s="136"/>
      <c r="J6" s="136"/>
      <c r="K6" s="136"/>
      <c r="L6" s="137" t="s">
        <v>123</v>
      </c>
      <c r="M6" s="144" t="s">
        <v>91</v>
      </c>
      <c r="N6" s="145"/>
      <c r="O6" s="137" t="s">
        <v>10</v>
      </c>
      <c r="P6" s="133" t="s">
        <v>87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</row>
    <row r="7" spans="1:76" s="12" customFormat="1">
      <c r="A7" s="177"/>
      <c r="B7" s="149"/>
      <c r="C7" s="149"/>
      <c r="D7" s="154"/>
      <c r="E7" s="152"/>
      <c r="F7" s="140"/>
      <c r="G7" s="131"/>
      <c r="H7" s="140" t="s">
        <v>11</v>
      </c>
      <c r="I7" s="140" t="s">
        <v>12</v>
      </c>
      <c r="J7" s="140"/>
      <c r="K7" s="142" t="s">
        <v>122</v>
      </c>
      <c r="L7" s="138"/>
      <c r="M7" s="146"/>
      <c r="N7" s="147"/>
      <c r="O7" s="138"/>
      <c r="P7" s="13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</row>
    <row r="8" spans="1:76" s="12" customFormat="1" ht="29.25" thickBot="1">
      <c r="A8" s="178"/>
      <c r="B8" s="150"/>
      <c r="C8" s="150"/>
      <c r="D8" s="155"/>
      <c r="E8" s="152"/>
      <c r="F8" s="141"/>
      <c r="G8" s="195"/>
      <c r="H8" s="141"/>
      <c r="I8" s="44" t="s">
        <v>14</v>
      </c>
      <c r="J8" s="44" t="s">
        <v>15</v>
      </c>
      <c r="K8" s="143"/>
      <c r="L8" s="139"/>
      <c r="M8" s="14" t="s">
        <v>92</v>
      </c>
      <c r="N8" s="14" t="s">
        <v>93</v>
      </c>
      <c r="O8" s="139"/>
      <c r="P8" s="135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</row>
    <row r="9" spans="1:76" s="10" customFormat="1" ht="28.5">
      <c r="A9" s="197" t="s">
        <v>127</v>
      </c>
      <c r="B9" s="200" t="s">
        <v>128</v>
      </c>
      <c r="C9" s="185" t="s">
        <v>18</v>
      </c>
      <c r="D9" s="185" t="s">
        <v>19</v>
      </c>
      <c r="E9" s="57" t="s">
        <v>20</v>
      </c>
      <c r="F9" s="58">
        <v>70</v>
      </c>
      <c r="G9" s="208" t="s">
        <v>150</v>
      </c>
      <c r="H9" s="79">
        <v>100000000</v>
      </c>
      <c r="I9" s="192"/>
      <c r="J9" s="192"/>
      <c r="K9" s="79">
        <f>I9+H9</f>
        <v>100000000</v>
      </c>
      <c r="L9" s="188">
        <f>SUM(K9:K13)</f>
        <v>468900000</v>
      </c>
      <c r="M9" s="186" t="s">
        <v>98</v>
      </c>
      <c r="N9" s="186" t="s">
        <v>99</v>
      </c>
      <c r="O9" s="207" t="s">
        <v>100</v>
      </c>
      <c r="P9" s="205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</row>
    <row r="10" spans="1:76" s="10" customFormat="1" ht="57">
      <c r="A10" s="198"/>
      <c r="B10" s="201"/>
      <c r="C10" s="172"/>
      <c r="D10" s="172"/>
      <c r="E10" s="48" t="s">
        <v>39</v>
      </c>
      <c r="F10" s="56">
        <v>8</v>
      </c>
      <c r="G10" s="182"/>
      <c r="H10" s="80">
        <v>71000000</v>
      </c>
      <c r="I10" s="193"/>
      <c r="J10" s="193"/>
      <c r="K10" s="80">
        <f>I10+H10</f>
        <v>71000000</v>
      </c>
      <c r="L10" s="182">
        <f>K10/F10</f>
        <v>8875000</v>
      </c>
      <c r="M10" s="187"/>
      <c r="N10" s="187" t="s">
        <v>105</v>
      </c>
      <c r="O10" s="184"/>
      <c r="P10" s="206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</row>
    <row r="11" spans="1:76" s="10" customFormat="1" ht="28.5">
      <c r="A11" s="198"/>
      <c r="B11" s="201"/>
      <c r="C11" s="172"/>
      <c r="D11" s="172"/>
      <c r="E11" s="48" t="s">
        <v>27</v>
      </c>
      <c r="F11" s="56">
        <v>1</v>
      </c>
      <c r="G11" s="182"/>
      <c r="H11" s="80">
        <v>5000000</v>
      </c>
      <c r="I11" s="193"/>
      <c r="J11" s="193"/>
      <c r="K11" s="114">
        <f t="shared" ref="K11:K13" si="0">I11+H11</f>
        <v>5000000</v>
      </c>
      <c r="L11" s="182">
        <f>K11/F11</f>
        <v>5000000</v>
      </c>
      <c r="M11" s="187"/>
      <c r="N11" s="187" t="s">
        <v>105</v>
      </c>
      <c r="O11" s="184"/>
      <c r="P11" s="206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</row>
    <row r="12" spans="1:76" s="17" customFormat="1" ht="42.75">
      <c r="A12" s="198"/>
      <c r="B12" s="201"/>
      <c r="C12" s="172"/>
      <c r="D12" s="172"/>
      <c r="E12" s="48" t="s">
        <v>47</v>
      </c>
      <c r="F12" s="56">
        <v>2300</v>
      </c>
      <c r="G12" s="182"/>
      <c r="H12" s="80">
        <v>273900000</v>
      </c>
      <c r="I12" s="193"/>
      <c r="J12" s="193"/>
      <c r="K12" s="114">
        <f t="shared" si="0"/>
        <v>273900000</v>
      </c>
      <c r="L12" s="182">
        <f>K12/F12</f>
        <v>119086.95652173914</v>
      </c>
      <c r="M12" s="187"/>
      <c r="N12" s="187" t="s">
        <v>105</v>
      </c>
      <c r="O12" s="184"/>
      <c r="P12" s="206"/>
    </row>
    <row r="13" spans="1:76" s="10" customFormat="1" ht="28.5">
      <c r="A13" s="198"/>
      <c r="B13" s="201"/>
      <c r="C13" s="172"/>
      <c r="D13" s="172"/>
      <c r="E13" s="48" t="s">
        <v>24</v>
      </c>
      <c r="F13" s="56">
        <v>2000</v>
      </c>
      <c r="G13" s="182"/>
      <c r="H13" s="80">
        <v>19000000</v>
      </c>
      <c r="I13" s="194"/>
      <c r="J13" s="194"/>
      <c r="K13" s="114">
        <f t="shared" si="0"/>
        <v>19000000</v>
      </c>
      <c r="L13" s="182">
        <f>K13/F13</f>
        <v>9500</v>
      </c>
      <c r="M13" s="187"/>
      <c r="N13" s="187" t="s">
        <v>99</v>
      </c>
      <c r="O13" s="184"/>
      <c r="P13" s="206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</row>
    <row r="14" spans="1:76" s="17" customFormat="1" ht="18">
      <c r="A14" s="198"/>
      <c r="B14" s="201"/>
      <c r="C14" s="172"/>
      <c r="D14" s="172"/>
      <c r="E14" s="189" t="s">
        <v>48</v>
      </c>
      <c r="F14" s="190">
        <v>1</v>
      </c>
      <c r="G14" s="182" t="s">
        <v>124</v>
      </c>
      <c r="H14" s="191">
        <v>6100000</v>
      </c>
      <c r="I14" s="84">
        <v>761353330</v>
      </c>
      <c r="J14" s="81" t="s">
        <v>126</v>
      </c>
      <c r="K14" s="204">
        <f>SUM(H14:I15)</f>
        <v>814764275</v>
      </c>
      <c r="L14" s="183">
        <f>K14</f>
        <v>814764275</v>
      </c>
      <c r="M14" s="187" t="s">
        <v>116</v>
      </c>
      <c r="N14" s="187" t="s">
        <v>105</v>
      </c>
      <c r="O14" s="184"/>
      <c r="P14" s="206"/>
    </row>
    <row r="15" spans="1:76" s="10" customFormat="1" ht="36">
      <c r="A15" s="198"/>
      <c r="B15" s="201"/>
      <c r="C15" s="172"/>
      <c r="D15" s="172"/>
      <c r="E15" s="171"/>
      <c r="F15" s="190"/>
      <c r="G15" s="182"/>
      <c r="H15" s="191"/>
      <c r="I15" s="84">
        <v>47310945</v>
      </c>
      <c r="J15" s="81" t="s">
        <v>103</v>
      </c>
      <c r="K15" s="204"/>
      <c r="L15" s="183"/>
      <c r="M15" s="187"/>
      <c r="N15" s="187"/>
      <c r="O15" s="184"/>
      <c r="P15" s="206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</row>
    <row r="16" spans="1:76" s="17" customFormat="1" ht="72">
      <c r="A16" s="198"/>
      <c r="B16" s="201"/>
      <c r="C16" s="172"/>
      <c r="D16" s="172"/>
      <c r="E16" s="75" t="s">
        <v>45</v>
      </c>
      <c r="F16" s="56">
        <v>1</v>
      </c>
      <c r="G16" s="115" t="s">
        <v>152</v>
      </c>
      <c r="H16" s="83">
        <v>64093000</v>
      </c>
      <c r="I16" s="83">
        <v>17540000</v>
      </c>
      <c r="J16" s="83" t="s">
        <v>146</v>
      </c>
      <c r="K16" s="80">
        <f>I16+H16</f>
        <v>81633000</v>
      </c>
      <c r="L16" s="80">
        <f>K16/F16</f>
        <v>81633000</v>
      </c>
      <c r="M16" s="85" t="s">
        <v>110</v>
      </c>
      <c r="N16" s="85">
        <v>40550</v>
      </c>
      <c r="O16" s="184"/>
      <c r="P16" s="206"/>
    </row>
    <row r="17" spans="1:68" s="10" customFormat="1" ht="108">
      <c r="A17" s="198"/>
      <c r="B17" s="201"/>
      <c r="C17" s="172"/>
      <c r="D17" s="172"/>
      <c r="E17" s="48" t="s">
        <v>21</v>
      </c>
      <c r="F17" s="56">
        <v>50</v>
      </c>
      <c r="G17" s="117" t="s">
        <v>154</v>
      </c>
      <c r="H17" s="76">
        <v>317600000</v>
      </c>
      <c r="I17" s="76">
        <v>113000000</v>
      </c>
      <c r="J17" s="213" t="s">
        <v>155</v>
      </c>
      <c r="K17" s="76">
        <f>I17+H17</f>
        <v>430600000</v>
      </c>
      <c r="L17" s="76">
        <f>K17</f>
        <v>430600000</v>
      </c>
      <c r="M17" s="78" t="s">
        <v>98</v>
      </c>
      <c r="N17" s="78" t="s">
        <v>99</v>
      </c>
      <c r="O17" s="27" t="s">
        <v>118</v>
      </c>
      <c r="P17" s="59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</row>
    <row r="18" spans="1:68" s="10" customFormat="1" ht="90">
      <c r="A18" s="198"/>
      <c r="B18" s="201"/>
      <c r="C18" s="48" t="s">
        <v>25</v>
      </c>
      <c r="D18" s="48" t="s">
        <v>26</v>
      </c>
      <c r="E18" s="48" t="s">
        <v>88</v>
      </c>
      <c r="F18" s="19">
        <v>1</v>
      </c>
      <c r="G18" s="116" t="s">
        <v>153</v>
      </c>
      <c r="H18" s="76">
        <v>60000000</v>
      </c>
      <c r="I18" s="77"/>
      <c r="J18" s="77"/>
      <c r="K18" s="76">
        <v>60000000</v>
      </c>
      <c r="L18" s="76">
        <v>60000000</v>
      </c>
      <c r="M18" s="25">
        <v>40544</v>
      </c>
      <c r="N18" s="22">
        <v>40908</v>
      </c>
      <c r="O18" s="27" t="s">
        <v>108</v>
      </c>
      <c r="P18" s="59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</row>
    <row r="19" spans="1:68" s="10" customFormat="1" ht="57">
      <c r="A19" s="198"/>
      <c r="B19" s="201"/>
      <c r="C19" s="48" t="s">
        <v>28</v>
      </c>
      <c r="D19" s="48" t="s">
        <v>29</v>
      </c>
      <c r="E19" s="48" t="s">
        <v>30</v>
      </c>
      <c r="F19" s="19">
        <v>1</v>
      </c>
      <c r="G19" s="182" t="s">
        <v>147</v>
      </c>
      <c r="H19" s="80">
        <f>120200000-5000000</f>
        <v>115200000</v>
      </c>
      <c r="I19" s="81"/>
      <c r="J19" s="81"/>
      <c r="K19" s="80">
        <f>120200000-5000000</f>
        <v>115200000</v>
      </c>
      <c r="L19" s="183">
        <f>SUM(K19:K22)</f>
        <v>155000000</v>
      </c>
      <c r="M19" s="86">
        <v>40544</v>
      </c>
      <c r="N19" s="86">
        <v>40908</v>
      </c>
      <c r="O19" s="184" t="s">
        <v>125</v>
      </c>
      <c r="P19" s="8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</row>
    <row r="20" spans="1:68" s="17" customFormat="1" ht="36" customHeight="1">
      <c r="A20" s="198"/>
      <c r="B20" s="201"/>
      <c r="C20" s="173" t="s">
        <v>80</v>
      </c>
      <c r="D20" s="172" t="s">
        <v>81</v>
      </c>
      <c r="E20" s="48" t="s">
        <v>82</v>
      </c>
      <c r="F20" s="56">
        <v>1</v>
      </c>
      <c r="G20" s="182"/>
      <c r="H20" s="80">
        <v>10000000</v>
      </c>
      <c r="I20" s="81"/>
      <c r="J20" s="81"/>
      <c r="K20" s="80">
        <v>10000000</v>
      </c>
      <c r="L20" s="183"/>
      <c r="M20" s="86">
        <v>40544</v>
      </c>
      <c r="N20" s="86">
        <v>40908</v>
      </c>
      <c r="O20" s="184"/>
      <c r="P20" s="88"/>
    </row>
    <row r="21" spans="1:68" s="17" customFormat="1" ht="33" customHeight="1">
      <c r="A21" s="198"/>
      <c r="B21" s="201"/>
      <c r="C21" s="173"/>
      <c r="D21" s="172"/>
      <c r="E21" s="48" t="s">
        <v>83</v>
      </c>
      <c r="F21" s="56">
        <v>1</v>
      </c>
      <c r="G21" s="182"/>
      <c r="H21" s="80">
        <v>19800000</v>
      </c>
      <c r="I21" s="81"/>
      <c r="J21" s="81"/>
      <c r="K21" s="80">
        <v>19800000</v>
      </c>
      <c r="L21" s="183"/>
      <c r="M21" s="86">
        <v>40544</v>
      </c>
      <c r="N21" s="86">
        <v>40908</v>
      </c>
      <c r="O21" s="184"/>
      <c r="P21" s="88"/>
    </row>
    <row r="22" spans="1:68" s="10" customFormat="1" ht="42.75">
      <c r="A22" s="198"/>
      <c r="B22" s="201"/>
      <c r="C22" s="48" t="s">
        <v>31</v>
      </c>
      <c r="D22" s="48" t="s">
        <v>32</v>
      </c>
      <c r="E22" s="48" t="s">
        <v>33</v>
      </c>
      <c r="F22" s="56">
        <v>4</v>
      </c>
      <c r="G22" s="182"/>
      <c r="H22" s="80">
        <v>10000000</v>
      </c>
      <c r="I22" s="81"/>
      <c r="J22" s="81"/>
      <c r="K22" s="80">
        <v>10000000</v>
      </c>
      <c r="L22" s="183"/>
      <c r="M22" s="86">
        <v>40544</v>
      </c>
      <c r="N22" s="86">
        <v>40908</v>
      </c>
      <c r="O22" s="184"/>
      <c r="P22" s="8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</row>
    <row r="23" spans="1:68" s="10" customFormat="1" ht="99.75">
      <c r="A23" s="198"/>
      <c r="B23" s="201"/>
      <c r="C23" s="48" t="s">
        <v>49</v>
      </c>
      <c r="D23" s="48" t="s">
        <v>50</v>
      </c>
      <c r="E23" s="48" t="s">
        <v>51</v>
      </c>
      <c r="F23" s="56">
        <v>2</v>
      </c>
      <c r="G23" s="182" t="s">
        <v>149</v>
      </c>
      <c r="H23" s="89">
        <v>40000000</v>
      </c>
      <c r="I23" s="90"/>
      <c r="J23" s="90"/>
      <c r="K23" s="89">
        <f>I23+H23</f>
        <v>40000000</v>
      </c>
      <c r="L23" s="183">
        <f>SUM(K23:K25)</f>
        <v>120000000</v>
      </c>
      <c r="M23" s="86">
        <v>40544</v>
      </c>
      <c r="N23" s="86">
        <v>40908</v>
      </c>
      <c r="O23" s="184"/>
      <c r="P23" s="8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</row>
    <row r="24" spans="1:68" s="17" customFormat="1" ht="71.25">
      <c r="A24" s="198"/>
      <c r="B24" s="201"/>
      <c r="C24" s="48" t="s">
        <v>74</v>
      </c>
      <c r="D24" s="48" t="s">
        <v>75</v>
      </c>
      <c r="E24" s="48" t="s">
        <v>76</v>
      </c>
      <c r="F24" s="56">
        <v>1</v>
      </c>
      <c r="G24" s="182"/>
      <c r="H24" s="113">
        <v>40000000</v>
      </c>
      <c r="I24" s="90"/>
      <c r="J24" s="90"/>
      <c r="K24" s="113">
        <f t="shared" ref="K24:K29" si="1">I24+H24</f>
        <v>40000000</v>
      </c>
      <c r="L24" s="183"/>
      <c r="M24" s="86">
        <v>40544</v>
      </c>
      <c r="N24" s="86">
        <v>40908</v>
      </c>
      <c r="O24" s="184"/>
      <c r="P24" s="88"/>
    </row>
    <row r="25" spans="1:68" s="10" customFormat="1" ht="85.5">
      <c r="A25" s="198"/>
      <c r="B25" s="201"/>
      <c r="C25" s="48" t="s">
        <v>16</v>
      </c>
      <c r="D25" s="48" t="s">
        <v>17</v>
      </c>
      <c r="E25" s="48" t="s">
        <v>84</v>
      </c>
      <c r="F25" s="56">
        <v>6</v>
      </c>
      <c r="G25" s="182"/>
      <c r="H25" s="113">
        <v>40000000</v>
      </c>
      <c r="I25" s="82"/>
      <c r="J25" s="82"/>
      <c r="K25" s="113">
        <f t="shared" si="1"/>
        <v>40000000</v>
      </c>
      <c r="L25" s="183"/>
      <c r="M25" s="86">
        <v>40544</v>
      </c>
      <c r="N25" s="86">
        <v>40908</v>
      </c>
      <c r="O25" s="184"/>
      <c r="P25" s="8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</row>
    <row r="26" spans="1:68" s="10" customFormat="1" ht="156.75">
      <c r="A26" s="198"/>
      <c r="B26" s="201"/>
      <c r="C26" s="48" t="s">
        <v>61</v>
      </c>
      <c r="D26" s="48" t="s">
        <v>62</v>
      </c>
      <c r="E26" s="48" t="s">
        <v>63</v>
      </c>
      <c r="F26" s="56">
        <v>1</v>
      </c>
      <c r="G26" s="182" t="s">
        <v>148</v>
      </c>
      <c r="H26" s="113">
        <v>190000000</v>
      </c>
      <c r="I26" s="90"/>
      <c r="J26" s="90"/>
      <c r="K26" s="113">
        <f t="shared" si="1"/>
        <v>190000000</v>
      </c>
      <c r="L26" s="183">
        <f>SUM(K26:K27)</f>
        <v>220000000</v>
      </c>
      <c r="M26" s="86">
        <v>40544</v>
      </c>
      <c r="N26" s="86">
        <v>40908</v>
      </c>
      <c r="O26" s="184"/>
      <c r="P26" s="88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</row>
    <row r="27" spans="1:68" s="17" customFormat="1" ht="57">
      <c r="A27" s="198"/>
      <c r="B27" s="201"/>
      <c r="C27" s="48" t="s">
        <v>77</v>
      </c>
      <c r="D27" s="48" t="s">
        <v>78</v>
      </c>
      <c r="E27" s="48" t="s">
        <v>79</v>
      </c>
      <c r="F27" s="56">
        <v>50</v>
      </c>
      <c r="G27" s="182"/>
      <c r="H27" s="113">
        <v>30000000</v>
      </c>
      <c r="I27" s="82"/>
      <c r="J27" s="82"/>
      <c r="K27" s="113">
        <f t="shared" si="1"/>
        <v>30000000</v>
      </c>
      <c r="L27" s="183">
        <f>K27/F27</f>
        <v>600000</v>
      </c>
      <c r="M27" s="86">
        <v>40544</v>
      </c>
      <c r="N27" s="86">
        <v>40908</v>
      </c>
      <c r="O27" s="184"/>
      <c r="P27" s="88"/>
    </row>
    <row r="28" spans="1:68" s="17" customFormat="1" ht="28.5">
      <c r="A28" s="198"/>
      <c r="B28" s="201"/>
      <c r="C28" s="172" t="s">
        <v>70</v>
      </c>
      <c r="D28" s="172" t="s">
        <v>71</v>
      </c>
      <c r="E28" s="48" t="s">
        <v>54</v>
      </c>
      <c r="F28" s="56">
        <v>1</v>
      </c>
      <c r="G28" s="201" t="s">
        <v>151</v>
      </c>
      <c r="H28" s="76">
        <v>9600000</v>
      </c>
      <c r="I28" s="77"/>
      <c r="J28" s="77"/>
      <c r="K28" s="113">
        <f t="shared" si="1"/>
        <v>9600000</v>
      </c>
      <c r="L28" s="203">
        <f>SUM(K28:K29)</f>
        <v>1405856912</v>
      </c>
      <c r="M28" s="179">
        <v>40545</v>
      </c>
      <c r="N28" s="179">
        <v>40908</v>
      </c>
      <c r="O28" s="179" t="s">
        <v>130</v>
      </c>
      <c r="P28" s="196"/>
    </row>
    <row r="29" spans="1:68" s="17" customFormat="1" ht="42.75">
      <c r="A29" s="198"/>
      <c r="B29" s="201"/>
      <c r="C29" s="172"/>
      <c r="D29" s="172"/>
      <c r="E29" s="48" t="s">
        <v>57</v>
      </c>
      <c r="F29" s="56">
        <v>1</v>
      </c>
      <c r="G29" s="201"/>
      <c r="H29" s="76">
        <f>869400000+200000000+328856912-2000000</f>
        <v>1396256912</v>
      </c>
      <c r="I29" s="77"/>
      <c r="J29" s="77"/>
      <c r="K29" s="113">
        <f t="shared" si="1"/>
        <v>1396256912</v>
      </c>
      <c r="L29" s="203"/>
      <c r="M29" s="179"/>
      <c r="N29" s="179">
        <v>40908</v>
      </c>
      <c r="O29" s="179" t="s">
        <v>129</v>
      </c>
      <c r="P29" s="196"/>
    </row>
    <row r="30" spans="1:68" s="17" customFormat="1">
      <c r="A30" s="198"/>
      <c r="B30" s="201"/>
      <c r="C30" s="172"/>
      <c r="D30" s="172"/>
      <c r="E30" s="48" t="s">
        <v>72</v>
      </c>
      <c r="F30" s="56">
        <v>1</v>
      </c>
      <c r="G30" s="27"/>
      <c r="H30" s="24"/>
      <c r="I30" s="54"/>
      <c r="J30" s="54"/>
      <c r="K30" s="22"/>
      <c r="L30" s="22">
        <f t="shared" ref="L30:L36" si="2">K30/F30</f>
        <v>0</v>
      </c>
      <c r="M30" s="33"/>
      <c r="N30" s="33"/>
      <c r="O30" s="27"/>
      <c r="P30" s="59"/>
    </row>
    <row r="31" spans="1:68" s="17" customFormat="1" ht="28.5">
      <c r="A31" s="198"/>
      <c r="B31" s="201"/>
      <c r="C31" s="172"/>
      <c r="D31" s="172"/>
      <c r="E31" s="48" t="s">
        <v>36</v>
      </c>
      <c r="F31" s="56">
        <v>15</v>
      </c>
      <c r="G31" s="27"/>
      <c r="H31" s="29"/>
      <c r="I31" s="55"/>
      <c r="J31" s="54"/>
      <c r="K31" s="22">
        <v>0</v>
      </c>
      <c r="L31" s="22">
        <v>0</v>
      </c>
      <c r="M31" s="25"/>
      <c r="N31" s="25"/>
      <c r="O31" s="27"/>
      <c r="P31" s="59"/>
    </row>
    <row r="32" spans="1:68" s="17" customFormat="1" ht="28.5">
      <c r="A32" s="198"/>
      <c r="B32" s="201"/>
      <c r="C32" s="172"/>
      <c r="D32" s="172"/>
      <c r="E32" s="48" t="s">
        <v>42</v>
      </c>
      <c r="F32" s="56">
        <v>1</v>
      </c>
      <c r="G32" s="27"/>
      <c r="H32" s="22"/>
      <c r="I32" s="27"/>
      <c r="J32" s="27"/>
      <c r="K32" s="22">
        <v>0</v>
      </c>
      <c r="L32" s="22">
        <v>0</v>
      </c>
      <c r="M32" s="25"/>
      <c r="N32" s="25"/>
      <c r="O32" s="31"/>
      <c r="P32" s="60"/>
    </row>
    <row r="33" spans="1:17" s="17" customFormat="1" ht="28.5">
      <c r="A33" s="198"/>
      <c r="B33" s="201"/>
      <c r="C33" s="172"/>
      <c r="D33" s="172"/>
      <c r="E33" s="48" t="s">
        <v>60</v>
      </c>
      <c r="F33" s="54">
        <v>1</v>
      </c>
      <c r="G33" s="27"/>
      <c r="H33" s="22"/>
      <c r="I33" s="23"/>
      <c r="J33" s="23"/>
      <c r="K33" s="22"/>
      <c r="L33" s="22">
        <f t="shared" si="2"/>
        <v>0</v>
      </c>
      <c r="M33" s="25"/>
      <c r="N33" s="25"/>
      <c r="O33" s="27"/>
      <c r="P33" s="61"/>
    </row>
    <row r="34" spans="1:17" s="17" customFormat="1" ht="28.5">
      <c r="A34" s="198"/>
      <c r="B34" s="201"/>
      <c r="C34" s="172"/>
      <c r="D34" s="172"/>
      <c r="E34" s="48" t="s">
        <v>73</v>
      </c>
      <c r="F34" s="56">
        <v>1</v>
      </c>
      <c r="G34" s="48"/>
      <c r="H34" s="68"/>
      <c r="I34" s="69"/>
      <c r="J34" s="23"/>
      <c r="K34" s="68"/>
      <c r="L34" s="22">
        <f t="shared" si="2"/>
        <v>0</v>
      </c>
      <c r="M34" s="34"/>
      <c r="N34" s="34"/>
      <c r="O34" s="48"/>
      <c r="P34" s="61"/>
    </row>
    <row r="35" spans="1:17" s="17" customFormat="1" ht="28.5">
      <c r="A35" s="198"/>
      <c r="B35" s="201"/>
      <c r="C35" s="48" t="s">
        <v>64</v>
      </c>
      <c r="D35" s="48" t="s">
        <v>65</v>
      </c>
      <c r="E35" s="48" t="s">
        <v>66</v>
      </c>
      <c r="F35" s="56">
        <v>1</v>
      </c>
      <c r="G35" s="27"/>
      <c r="H35" s="24"/>
      <c r="I35" s="54"/>
      <c r="J35" s="54"/>
      <c r="K35" s="22"/>
      <c r="L35" s="22">
        <f t="shared" si="2"/>
        <v>0</v>
      </c>
      <c r="M35" s="33"/>
      <c r="N35" s="33"/>
      <c r="O35" s="27"/>
      <c r="P35" s="59"/>
    </row>
    <row r="36" spans="1:17" s="17" customFormat="1" ht="43.5" thickBot="1">
      <c r="A36" s="199"/>
      <c r="B36" s="202"/>
      <c r="C36" s="62" t="s">
        <v>67</v>
      </c>
      <c r="D36" s="62" t="s">
        <v>68</v>
      </c>
      <c r="E36" s="62" t="s">
        <v>69</v>
      </c>
      <c r="F36" s="63">
        <v>1</v>
      </c>
      <c r="G36" s="70"/>
      <c r="H36" s="71"/>
      <c r="I36" s="72"/>
      <c r="J36" s="72"/>
      <c r="K36" s="64"/>
      <c r="L36" s="64">
        <f t="shared" si="2"/>
        <v>0</v>
      </c>
      <c r="M36" s="73"/>
      <c r="N36" s="73"/>
      <c r="O36" s="70"/>
      <c r="P36" s="74"/>
    </row>
    <row r="37" spans="1:17" s="65" customFormat="1" ht="18.75" thickBot="1">
      <c r="A37" s="180" t="s">
        <v>86</v>
      </c>
      <c r="B37" s="181"/>
      <c r="C37" s="181"/>
      <c r="D37" s="181"/>
      <c r="E37" s="181"/>
      <c r="F37" s="181"/>
      <c r="G37" s="181"/>
      <c r="H37" s="66">
        <f>SUM(H9:H34)</f>
        <v>2817549912</v>
      </c>
      <c r="I37" s="66">
        <f>SUM(I9:I34)</f>
        <v>939204275</v>
      </c>
      <c r="J37" s="66">
        <f>SUM(J9:J34)</f>
        <v>0</v>
      </c>
      <c r="K37" s="67">
        <f>SUM(K9:K34)</f>
        <v>3756754187</v>
      </c>
      <c r="L37" s="4"/>
      <c r="M37" s="4"/>
      <c r="N37" s="4"/>
      <c r="O37" s="4"/>
      <c r="P37" s="4"/>
      <c r="Q37" s="4"/>
    </row>
    <row r="38" spans="1:17">
      <c r="A38" s="32"/>
      <c r="B38" s="32"/>
      <c r="C38" s="32"/>
      <c r="D38" s="32"/>
      <c r="E38" s="32"/>
      <c r="F38" s="12"/>
      <c r="G38" s="40"/>
      <c r="H38" s="32"/>
      <c r="I38" s="32"/>
      <c r="J38" s="32"/>
      <c r="K38" s="41"/>
      <c r="L38" s="32"/>
      <c r="M38" s="42"/>
      <c r="N38" s="42"/>
      <c r="O38" s="32"/>
      <c r="P38" s="32"/>
    </row>
  </sheetData>
  <mergeCells count="57">
    <mergeCell ref="P28:P29"/>
    <mergeCell ref="A9:A36"/>
    <mergeCell ref="B9:B36"/>
    <mergeCell ref="C28:C34"/>
    <mergeCell ref="D28:D34"/>
    <mergeCell ref="G28:G29"/>
    <mergeCell ref="L28:L29"/>
    <mergeCell ref="M28:M29"/>
    <mergeCell ref="G14:G15"/>
    <mergeCell ref="K14:K15"/>
    <mergeCell ref="L14:L15"/>
    <mergeCell ref="L26:L27"/>
    <mergeCell ref="P9:P16"/>
    <mergeCell ref="O9:O16"/>
    <mergeCell ref="G9:G13"/>
    <mergeCell ref="M9:M13"/>
    <mergeCell ref="A1:C1"/>
    <mergeCell ref="A2:C2"/>
    <mergeCell ref="A3:C3"/>
    <mergeCell ref="A4:C4"/>
    <mergeCell ref="A6:A8"/>
    <mergeCell ref="B6:B8"/>
    <mergeCell ref="C6:C8"/>
    <mergeCell ref="D6:D8"/>
    <mergeCell ref="E6:E8"/>
    <mergeCell ref="F6:F8"/>
    <mergeCell ref="G6:G8"/>
    <mergeCell ref="L6:L8"/>
    <mergeCell ref="M6:N7"/>
    <mergeCell ref="O6:O8"/>
    <mergeCell ref="P6:P8"/>
    <mergeCell ref="H7:H8"/>
    <mergeCell ref="I7:J7"/>
    <mergeCell ref="K7:K8"/>
    <mergeCell ref="H6:K6"/>
    <mergeCell ref="N9:N13"/>
    <mergeCell ref="L9:L13"/>
    <mergeCell ref="E14:E15"/>
    <mergeCell ref="F14:F15"/>
    <mergeCell ref="H14:H15"/>
    <mergeCell ref="M14:M15"/>
    <mergeCell ref="N14:N15"/>
    <mergeCell ref="I9:I13"/>
    <mergeCell ref="J9:J13"/>
    <mergeCell ref="C9:C17"/>
    <mergeCell ref="D9:D17"/>
    <mergeCell ref="C20:C21"/>
    <mergeCell ref="D20:D21"/>
    <mergeCell ref="G19:G22"/>
    <mergeCell ref="N28:N29"/>
    <mergeCell ref="O28:O29"/>
    <mergeCell ref="A37:G37"/>
    <mergeCell ref="G23:G25"/>
    <mergeCell ref="G26:G27"/>
    <mergeCell ref="L23:L25"/>
    <mergeCell ref="O19:O27"/>
    <mergeCell ref="L19:L2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selection activeCell="D13" sqref="D13:E13"/>
    </sheetView>
  </sheetViews>
  <sheetFormatPr baseColWidth="10" defaultRowHeight="12.75"/>
  <cols>
    <col min="1" max="1" width="43.140625" customWidth="1"/>
  </cols>
  <sheetData>
    <row r="1" spans="1:9" ht="15.75" thickBot="1">
      <c r="A1" s="209" t="s">
        <v>131</v>
      </c>
      <c r="B1" s="209" t="s">
        <v>132</v>
      </c>
      <c r="C1" s="209" t="s">
        <v>133</v>
      </c>
      <c r="D1" s="91"/>
      <c r="E1" s="92"/>
    </row>
    <row r="2" spans="1:9" ht="13.5" thickBot="1">
      <c r="A2" s="210"/>
      <c r="B2" s="210"/>
      <c r="C2" s="210"/>
      <c r="D2" s="93" t="s">
        <v>134</v>
      </c>
      <c r="E2" s="94" t="s">
        <v>135</v>
      </c>
    </row>
    <row r="3" spans="1:9" ht="13.5" thickBot="1">
      <c r="A3" s="104" t="s">
        <v>136</v>
      </c>
      <c r="B3" s="105"/>
      <c r="C3" s="106"/>
      <c r="D3" s="107">
        <v>3430000</v>
      </c>
      <c r="E3" s="112">
        <v>6120000</v>
      </c>
      <c r="F3" s="95">
        <v>9550000</v>
      </c>
      <c r="H3" s="104" t="s">
        <v>136</v>
      </c>
      <c r="I3" s="95">
        <v>9550000</v>
      </c>
    </row>
    <row r="4" spans="1:9" ht="23.25" thickBot="1">
      <c r="A4" s="104" t="s">
        <v>137</v>
      </c>
      <c r="B4" s="105"/>
      <c r="C4" s="106"/>
      <c r="D4" s="109">
        <v>0</v>
      </c>
      <c r="E4" s="112">
        <v>6000000</v>
      </c>
      <c r="F4" s="95">
        <v>6000000</v>
      </c>
      <c r="H4" s="104" t="s">
        <v>137</v>
      </c>
      <c r="I4" s="95">
        <v>6000000</v>
      </c>
    </row>
    <row r="5" spans="1:9" ht="13.5" thickBot="1">
      <c r="A5" s="104" t="s">
        <v>138</v>
      </c>
      <c r="B5" s="105"/>
      <c r="C5" s="106"/>
      <c r="D5" s="107">
        <v>9500000</v>
      </c>
      <c r="E5" s="112">
        <v>1920000</v>
      </c>
      <c r="F5" s="95">
        <v>11420000</v>
      </c>
      <c r="H5" s="104" t="s">
        <v>138</v>
      </c>
      <c r="I5" s="95">
        <v>11420000</v>
      </c>
    </row>
    <row r="6" spans="1:9" ht="34.5" thickBot="1">
      <c r="A6" s="104" t="s">
        <v>139</v>
      </c>
      <c r="B6" s="105"/>
      <c r="C6" s="106"/>
      <c r="D6" s="107">
        <v>10120000</v>
      </c>
      <c r="E6" s="112">
        <v>2500000</v>
      </c>
      <c r="F6" s="95">
        <v>12620000</v>
      </c>
      <c r="H6" s="104" t="s">
        <v>139</v>
      </c>
      <c r="I6" s="95">
        <v>12620000</v>
      </c>
    </row>
    <row r="7" spans="1:9" ht="13.5" thickBot="1">
      <c r="A7" s="104" t="s">
        <v>140</v>
      </c>
      <c r="B7" s="105"/>
      <c r="C7" s="106"/>
      <c r="D7" s="107">
        <v>23500000</v>
      </c>
      <c r="E7" s="112">
        <v>1000000</v>
      </c>
      <c r="F7" s="95">
        <v>24500000</v>
      </c>
      <c r="H7" s="104" t="s">
        <v>140</v>
      </c>
      <c r="I7" s="95">
        <v>24500000</v>
      </c>
    </row>
    <row r="8" spans="1:9" ht="13.5" thickBot="1">
      <c r="A8" s="104" t="s">
        <v>135</v>
      </c>
      <c r="B8" s="105"/>
      <c r="C8" s="106"/>
      <c r="D8" s="107">
        <v>4255000</v>
      </c>
      <c r="E8" s="108">
        <v>0</v>
      </c>
      <c r="F8" s="95">
        <v>4255000</v>
      </c>
      <c r="H8" s="104" t="s">
        <v>135</v>
      </c>
      <c r="I8" s="95">
        <v>4255000</v>
      </c>
    </row>
    <row r="9" spans="1:9" ht="34.5" thickBot="1">
      <c r="A9" s="104" t="s">
        <v>141</v>
      </c>
      <c r="B9" s="105"/>
      <c r="C9" s="106"/>
      <c r="D9" s="107">
        <v>3758000</v>
      </c>
      <c r="E9" s="108">
        <v>0</v>
      </c>
      <c r="F9" s="95">
        <v>3758000</v>
      </c>
      <c r="H9" s="104" t="s">
        <v>141</v>
      </c>
      <c r="I9" s="95">
        <v>3758000</v>
      </c>
    </row>
    <row r="10" spans="1:9" ht="34.5" thickBot="1">
      <c r="A10" s="104" t="s">
        <v>142</v>
      </c>
      <c r="B10" s="105"/>
      <c r="C10" s="106"/>
      <c r="D10" s="107">
        <v>1980000</v>
      </c>
      <c r="E10" s="108">
        <v>0</v>
      </c>
      <c r="F10" s="95">
        <v>1980000</v>
      </c>
      <c r="H10" s="104" t="s">
        <v>142</v>
      </c>
      <c r="I10" s="95">
        <v>1980000</v>
      </c>
    </row>
    <row r="11" spans="1:9" ht="45.75" thickBot="1">
      <c r="A11" s="110" t="s">
        <v>143</v>
      </c>
      <c r="B11" s="105">
        <v>1</v>
      </c>
      <c r="C11" s="111">
        <v>2550000</v>
      </c>
      <c r="D11" s="107">
        <v>2550000</v>
      </c>
      <c r="E11" s="108">
        <v>0</v>
      </c>
      <c r="F11" s="95">
        <v>2550000</v>
      </c>
      <c r="H11" s="110" t="s">
        <v>143</v>
      </c>
      <c r="I11" s="95">
        <v>2550000</v>
      </c>
    </row>
    <row r="12" spans="1:9" ht="13.5" thickBot="1">
      <c r="A12" s="104" t="s">
        <v>144</v>
      </c>
      <c r="B12" s="105"/>
      <c r="C12" s="106"/>
      <c r="D12" s="107">
        <v>5000000</v>
      </c>
      <c r="E12" s="108">
        <v>0</v>
      </c>
      <c r="F12" s="95">
        <v>5000000</v>
      </c>
      <c r="H12" s="104" t="s">
        <v>144</v>
      </c>
      <c r="I12" s="95">
        <v>5000000</v>
      </c>
    </row>
    <row r="13" spans="1:9" ht="23.25" thickBot="1">
      <c r="A13" s="97" t="s">
        <v>145</v>
      </c>
      <c r="B13" s="98"/>
      <c r="C13" s="99"/>
      <c r="D13" s="100">
        <v>64093000</v>
      </c>
      <c r="E13" s="96">
        <v>17540000</v>
      </c>
      <c r="H13" s="97" t="s">
        <v>145</v>
      </c>
    </row>
    <row r="14" spans="1:9" ht="15.75" thickBot="1">
      <c r="A14" s="92"/>
      <c r="B14" s="92"/>
      <c r="C14" s="92"/>
      <c r="D14" s="92"/>
      <c r="E14" s="92"/>
    </row>
    <row r="15" spans="1:9" ht="13.5" thickBot="1">
      <c r="A15" s="101" t="s">
        <v>13</v>
      </c>
      <c r="B15" s="102"/>
      <c r="C15" s="103"/>
      <c r="D15" s="211">
        <v>81633000</v>
      </c>
      <c r="E15" s="212"/>
      <c r="F15">
        <v>81633000</v>
      </c>
    </row>
  </sheetData>
  <mergeCells count="4">
    <mergeCell ref="A1:A2"/>
    <mergeCell ref="B1:B2"/>
    <mergeCell ref="C1:C2"/>
    <mergeCell ref="D15:E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PPRM</vt:lpstr>
      <vt:lpstr>Hoja1</vt:lpstr>
      <vt:lpstr>Hoja2</vt:lpstr>
      <vt:lpstr>PPRM!Área_de_impresión</vt:lpstr>
      <vt:lpstr>PPRM!Títulos_a_imprimir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planeacion04</dc:creator>
  <cp:lastModifiedBy>USER</cp:lastModifiedBy>
  <cp:lastPrinted>2010-11-17T13:21:43Z</cp:lastPrinted>
  <dcterms:created xsi:type="dcterms:W3CDTF">2009-09-17T12:50:51Z</dcterms:created>
  <dcterms:modified xsi:type="dcterms:W3CDTF">2011-04-11T20:30:34Z</dcterms:modified>
</cp:coreProperties>
</file>