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95" windowHeight="6150" tabRatio="1000" activeTab="0"/>
  </bookViews>
  <sheets>
    <sheet name="PPRM 2010" sheetId="1" r:id="rId1"/>
    <sheet name="4" sheetId="2" r:id="rId2"/>
    <sheet name="4a" sheetId="3" r:id="rId3"/>
    <sheet name="SIA" sheetId="4" r:id="rId4"/>
    <sheet name="PD" sheetId="5" r:id="rId5"/>
  </sheets>
  <definedNames>
    <definedName name="_xlnm.Print_Area" localSheetId="0">'PPRM 2010'!$A$1:$Q$22</definedName>
    <definedName name="_xlnm.Print_Titles" localSheetId="0">'PPRM 2010'!$4:$8</definedName>
  </definedNames>
  <calcPr fullCalcOnLoad="1"/>
</workbook>
</file>

<file path=xl/sharedStrings.xml><?xml version="1.0" encoding="utf-8"?>
<sst xmlns="http://schemas.openxmlformats.org/spreadsheetml/2006/main" count="65" uniqueCount="65">
  <si>
    <t>Se vinculará a  78.500 personas a la jornada dominical  de ciclorecreovía.</t>
  </si>
  <si>
    <t>Se vinculará a 227.725 ciudadanos a los eventos masivos que promuevan la actividad, la recreación física y el deporte en los sectores urbano y rural del municipio.</t>
  </si>
  <si>
    <t>Se formará a 56 profesores de básica primaria del sector rural y 271 del sector urbano en el currículo de educación y actividad física</t>
  </si>
  <si>
    <t>Se vinculará a 2,756 niños, niñas, jóvenes y adultos, adultos mayores y personas en condición de discapacidad a procesos de actividad física, recreación y deporte.</t>
  </si>
  <si>
    <t>Ciudadanos vinculados ciudadanos a los eventos masivos que promuevan la actividad, la recreación física y el deporte.</t>
  </si>
  <si>
    <t>Profesores de básica primaria del sector rural formados en el currículo de educación y actividad física.</t>
  </si>
  <si>
    <t>Profesores de básica primaria del sector urbano formados en el currículo de educación y actividad física.</t>
  </si>
  <si>
    <t>Niños, niñas, jóvenes, adultos, adultos mayores y personas en condición de discapacidad vinculados a procesos de actividad física, recreación y deporte.</t>
  </si>
  <si>
    <t>Se vinculará 3.373 niños, niñas y adolescentes del sector rural y, 16.468 del sector urbano a escuelas de formación deportiva.</t>
  </si>
  <si>
    <t>Se integrará 420 niños, niñas y adolescentes en situación de discapacidad a clubes y escuelas de formación deportiva.</t>
  </si>
  <si>
    <t>Se  vinculará 13.071 estudiantes  de preescolar,  primaria y secundaria a campeonatos deportivos entre instituciones educativas del municipio</t>
  </si>
  <si>
    <t>Se vinculará a  9.067 personas al campeonato deportivo anual realizado a nivel de comunas</t>
  </si>
  <si>
    <t>Se vinculará a 1.857 personas al campeonato deportivo anual realizado a nivel de corregimientos.</t>
  </si>
  <si>
    <t>Se apoyará a 233 deportistas de alto rendimiento para que participen en eventos de carácter departamental y nacional.</t>
  </si>
  <si>
    <t>Niños, niñas y adolescente del sector  rural vinculados a escuelas de formación deportiva.</t>
  </si>
  <si>
    <t>Niños, niñas y adolescentes en situación de discapacidad integrados a clubes y escuelas de formación deportiva.</t>
  </si>
  <si>
    <t>Estudiantes  de preescolar,  primaria y secundaria vinculados a campeonatos deportivos.</t>
  </si>
  <si>
    <t>Personas vinculadas al campeonato deportivo anual realizado a nivel de comunas</t>
  </si>
  <si>
    <t>Personas vinculadas al campeonato deportivo anual realizado a nivel de corregimientos.</t>
  </si>
  <si>
    <t>Deportistas de alto rendimiento  apoyados para que participen en eventos de carácter departamental y nacional.</t>
  </si>
  <si>
    <t>PLAN INDICATIVO 2008 -2011</t>
  </si>
  <si>
    <t>EJE ESTRATEGICO CULTURA Y DEPORTE</t>
  </si>
  <si>
    <t>PROGRAMA PASTO ACTIVO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</si>
  <si>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</si>
  <si>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</si>
  <si>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</si>
  <si>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</si>
  <si>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</si>
  <si>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NOMBRE PROYECTO</t>
  </si>
  <si>
    <t xml:space="preserve">COSTO </t>
  </si>
  <si>
    <t>RESPONSABLE POR PROYECTO</t>
  </si>
  <si>
    <t>OBSERVACIONES</t>
  </si>
  <si>
    <t>NIVEL CENTRAL</t>
  </si>
  <si>
    <t>OTRO</t>
  </si>
  <si>
    <t>TOTAL PROYECTO</t>
  </si>
  <si>
    <t>Nombre Indicador</t>
  </si>
  <si>
    <t>VALOR</t>
  </si>
  <si>
    <t>NOMBRE FUENTE</t>
  </si>
  <si>
    <t>Ausencia de hábitos deportivos y débil cultura de aprovechamiento y disfrute de los  espacios para la educación física, la recreación, el deporte y uso adecuado del tiempo libre.</t>
  </si>
  <si>
    <t>Promover una adecuada cultura de recreación, deporte y  aprovechamiento del tiempo libre para la población urbana y rural del municipio.</t>
  </si>
  <si>
    <t>Vinculación de niños, niñas y adolescentes en escuelas de formación deportiva en las comunas y corregimientos del Municipio y fortalecimiento de procesos de protección integral.</t>
  </si>
  <si>
    <t>Vinculación de niños, niñas y jóvenes en situación de discapacidad  a  clubes y escuelas de formación deportiva</t>
  </si>
  <si>
    <t>Organización y realización de juegos entre instituciones  educativas.</t>
  </si>
  <si>
    <t>Institucionalización de la jornada dominical de ciclorecreovía.</t>
  </si>
  <si>
    <t>Realización anual de campeonatos deportivos a nivel de comunas.</t>
  </si>
  <si>
    <t>Realización anual de campeonatos deportivos a nivel de corregimientos</t>
  </si>
  <si>
    <t>Apoyo a deportistas de alto rendimiento para que participen en eventos de carácter departamental y nacional.</t>
  </si>
  <si>
    <t>Realización de eventos masivos que promuevan la actividad recreativa, física y deporte en los sectores urbano y rural del Municipio.</t>
  </si>
  <si>
    <t>Formación de profesores de básica primara del sector urbano y rural en el currículo de educación física y actividad física.</t>
  </si>
  <si>
    <t>Vinculación de niños, niñas, jóvenes,  adultos, adultos mayores y personas en condición de discapacidad a procesos de actividad física, recreación y deporte.</t>
  </si>
  <si>
    <t>Personas vinculadas a la jornada dominical  de ciclorecreovía.</t>
  </si>
  <si>
    <t>T  O  T  A  L</t>
  </si>
  <si>
    <t>META PROGRAMADA 2011</t>
  </si>
  <si>
    <t>Presupuesto por Resultados. Municipio de Pasto.  2011</t>
  </si>
  <si>
    <t>COSTO POR META</t>
  </si>
  <si>
    <t>Ejecución proyecto</t>
  </si>
  <si>
    <t>Fecha inicio</t>
  </si>
  <si>
    <t>Fecha terminación</t>
  </si>
  <si>
    <t>RECURSOS ASIGNADOS</t>
  </si>
  <si>
    <t>Niños, niñas y adolescente del sector urbano vinculados a escuelas de formación deportiva.</t>
  </si>
  <si>
    <t>$1.339.000.000 (Incluye: $650 millones SGP; $200 millones rendimientos financieros; $489 millones recursos propios PASTO DEPORTE</t>
  </si>
  <si>
    <t>Eduardo Ordoñes Muñoz - Director PASTO DEPORTE</t>
  </si>
  <si>
    <r>
      <rPr>
        <sz val="12"/>
        <rFont val="Arial"/>
        <family val="2"/>
      </rPr>
      <t xml:space="preserve">Pasto recreativo, activo y dinámico. </t>
    </r>
    <r>
      <rPr>
        <b/>
        <sz val="12"/>
        <color indexed="10"/>
        <rFont val="Arial"/>
        <family val="2"/>
      </rPr>
      <t>2011520010052</t>
    </r>
  </si>
  <si>
    <r>
      <t xml:space="preserve">Organización y realización del campeonato suramericano femenino de baloncesto en el Municipio de Pasto. </t>
    </r>
    <r>
      <rPr>
        <b/>
        <sz val="9"/>
        <color indexed="10"/>
        <rFont val="Arial"/>
        <family val="2"/>
      </rPr>
      <t>2011520010059</t>
    </r>
    <r>
      <rPr>
        <sz val="9"/>
        <rFont val="Arial"/>
        <family val="2"/>
      </rPr>
      <t xml:space="preserve">
</t>
    </r>
  </si>
  <si>
    <r>
      <rPr>
        <sz val="14"/>
        <rFont val="Arial"/>
        <family val="2"/>
      </rPr>
      <t>Pasto deportivo, formativo y participativo.</t>
    </r>
    <r>
      <rPr>
        <b/>
        <sz val="14"/>
        <rFont val="Arial"/>
        <family val="2"/>
      </rPr>
      <t xml:space="preserve">
</t>
    </r>
    <r>
      <rPr>
        <b/>
        <sz val="14"/>
        <color indexed="10"/>
        <rFont val="Arial"/>
        <family val="2"/>
      </rPr>
      <t xml:space="preserve">2011520010063
</t>
    </r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</si>
</sst>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$-240A]\ #,##0"/>
    <numFmt numFmtId="179" formatCode="[$-C0A]d\ &quot;de&quot;\ mmmm\ &quot;de&quot;\ yyyy;@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240A]dddd\,\ dd&quot; de &quot;mmmm&quot; de &quot;yyyy"/>
    <numFmt numFmtId="185" formatCode="dd\-mm\-yy;@"/>
    <numFmt numFmtId="186" formatCode="[$-240A]d&quot; de &quot;mmmm&quot; de &quot;yyyy;@"/>
    <numFmt numFmtId="187" formatCode="_-* #,##0.0\ _€_-;\-* #,##0.0\ _€_-;_-* &quot;-&quot;??\ _€_-;_-@_-"/>
    <numFmt numFmtId="188" formatCode="_-* #,##0\ _€_-;\-* #,##0\ _€_-;_-* &quot;-&quot;??\ _€_-;_-@_-"/>
    <numFmt numFmtId="189" formatCode="[$-240A]hh:mm:ss\ AM/PM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Century Gothic"/>
      <family val="2"/>
    </font>
    <font>
      <sz val="14"/>
      <name val="Century Gothic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0" fontId="0" fillId="0" borderId="0" applyFon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3" fillId="33" borderId="0" xfId="52" applyFont="1" applyFill="1" applyBorder="1" applyAlignment="1">
      <alignment vertical="center" wrapText="1"/>
      <protection/>
    </xf>
    <xf numFmtId="0" fontId="6" fillId="0" borderId="0" xfId="52" applyFont="1" applyAlignment="1">
      <alignment wrapText="1"/>
      <protection/>
    </xf>
    <xf numFmtId="0" fontId="4" fillId="33" borderId="0" xfId="52" applyFont="1" applyFill="1" applyAlignment="1">
      <alignment horizontal="left" vertical="center" wrapText="1"/>
      <protection/>
    </xf>
    <xf numFmtId="0" fontId="6" fillId="33" borderId="0" xfId="52" applyFont="1" applyFill="1" applyAlignment="1">
      <alignment vertical="center" wrapText="1"/>
      <protection/>
    </xf>
    <xf numFmtId="0" fontId="6" fillId="0" borderId="0" xfId="0" applyFont="1" applyAlignment="1">
      <alignment wrapText="1"/>
    </xf>
    <xf numFmtId="0" fontId="6" fillId="33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52" applyFont="1" applyAlignment="1">
      <alignment horizontal="center" vertical="center" wrapText="1"/>
      <protection/>
    </xf>
    <xf numFmtId="0" fontId="0" fillId="33" borderId="0" xfId="52" applyFont="1" applyFill="1" applyAlignment="1">
      <alignment horizontal="center" vertical="center" wrapText="1"/>
      <protection/>
    </xf>
    <xf numFmtId="0" fontId="8" fillId="0" borderId="0" xfId="52" applyFont="1" applyAlignment="1">
      <alignment wrapText="1"/>
      <protection/>
    </xf>
    <xf numFmtId="0" fontId="9" fillId="0" borderId="0" xfId="52" applyFont="1" applyAlignment="1">
      <alignment wrapText="1"/>
      <protection/>
    </xf>
    <xf numFmtId="0" fontId="2" fillId="34" borderId="10" xfId="0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3" fontId="10" fillId="36" borderId="11" xfId="52" applyNumberFormat="1" applyFont="1" applyFill="1" applyBorder="1" applyAlignment="1">
      <alignment horizontal="center" vertical="center" wrapText="1"/>
      <protection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11" xfId="52" applyFont="1" applyFill="1" applyBorder="1" applyAlignment="1">
      <alignment horizontal="justify" vertical="center" wrapText="1"/>
      <protection/>
    </xf>
    <xf numFmtId="0" fontId="0" fillId="0" borderId="12" xfId="52" applyFont="1" applyFill="1" applyBorder="1" applyAlignment="1">
      <alignment horizontal="justify" vertical="center" wrapText="1"/>
      <protection/>
    </xf>
    <xf numFmtId="3" fontId="6" fillId="0" borderId="0" xfId="52" applyNumberFormat="1" applyFont="1" applyAlignment="1">
      <alignment wrapText="1"/>
      <protection/>
    </xf>
    <xf numFmtId="171" fontId="6" fillId="0" borderId="0" xfId="47" applyFont="1" applyAlignment="1">
      <alignment wrapText="1"/>
    </xf>
    <xf numFmtId="3" fontId="10" fillId="0" borderId="12" xfId="52" applyNumberFormat="1" applyFont="1" applyFill="1" applyBorder="1" applyAlignment="1">
      <alignment horizontal="center" vertical="center" wrapText="1"/>
      <protection/>
    </xf>
    <xf numFmtId="3" fontId="10" fillId="0" borderId="11" xfId="52" applyNumberFormat="1" applyFont="1" applyFill="1" applyBorder="1" applyAlignment="1">
      <alignment horizontal="center" vertical="center"/>
      <protection/>
    </xf>
    <xf numFmtId="3" fontId="10" fillId="0" borderId="11" xfId="52" applyNumberFormat="1" applyFont="1" applyFill="1" applyBorder="1" applyAlignment="1">
      <alignment horizontal="center" vertical="center" wrapText="1"/>
      <protection/>
    </xf>
    <xf numFmtId="178" fontId="11" fillId="36" borderId="11" xfId="47" applyNumberFormat="1" applyFont="1" applyFill="1" applyBorder="1" applyAlignment="1">
      <alignment horizontal="center" vertical="center"/>
    </xf>
    <xf numFmtId="3" fontId="10" fillId="36" borderId="11" xfId="52" applyNumberFormat="1" applyFont="1" applyFill="1" applyBorder="1" applyAlignment="1">
      <alignment wrapText="1"/>
      <protection/>
    </xf>
    <xf numFmtId="3" fontId="10" fillId="37" borderId="12" xfId="52" applyNumberFormat="1" applyFont="1" applyFill="1" applyBorder="1" applyAlignment="1">
      <alignment horizontal="center" vertical="center" wrapText="1"/>
      <protection/>
    </xf>
    <xf numFmtId="178" fontId="11" fillId="37" borderId="12" xfId="47" applyNumberFormat="1" applyFont="1" applyFill="1" applyBorder="1" applyAlignment="1">
      <alignment horizontal="center" vertical="center"/>
    </xf>
    <xf numFmtId="3" fontId="10" fillId="37" borderId="11" xfId="52" applyNumberFormat="1" applyFont="1" applyFill="1" applyBorder="1" applyAlignment="1">
      <alignment horizontal="center" vertical="center" wrapText="1"/>
      <protection/>
    </xf>
    <xf numFmtId="178" fontId="11" fillId="37" borderId="11" xfId="47" applyNumberFormat="1" applyFont="1" applyFill="1" applyBorder="1" applyAlignment="1">
      <alignment horizontal="center" vertical="center"/>
    </xf>
    <xf numFmtId="0" fontId="0" fillId="0" borderId="10" xfId="52" applyFont="1" applyFill="1" applyBorder="1" applyAlignment="1">
      <alignment horizontal="justify" vertical="center" wrapText="1"/>
      <protection/>
    </xf>
    <xf numFmtId="3" fontId="10" fillId="0" borderId="10" xfId="52" applyNumberFormat="1" applyFont="1" applyFill="1" applyBorder="1" applyAlignment="1">
      <alignment horizontal="center" vertical="center"/>
      <protection/>
    </xf>
    <xf numFmtId="3" fontId="10" fillId="36" borderId="10" xfId="52" applyNumberFormat="1" applyFont="1" applyFill="1" applyBorder="1" applyAlignment="1">
      <alignment horizontal="center" vertical="center" wrapText="1"/>
      <protection/>
    </xf>
    <xf numFmtId="178" fontId="11" fillId="36" borderId="10" xfId="47" applyNumberFormat="1" applyFont="1" applyFill="1" applyBorder="1" applyAlignment="1">
      <alignment horizontal="center" vertical="center"/>
    </xf>
    <xf numFmtId="3" fontId="3" fillId="38" borderId="13" xfId="52" applyNumberFormat="1" applyFont="1" applyFill="1" applyBorder="1" applyAlignment="1">
      <alignment wrapText="1"/>
      <protection/>
    </xf>
    <xf numFmtId="178" fontId="9" fillId="38" borderId="13" xfId="52" applyNumberFormat="1" applyFont="1" applyFill="1" applyBorder="1" applyAlignment="1">
      <alignment wrapText="1"/>
      <protection/>
    </xf>
    <xf numFmtId="3" fontId="3" fillId="38" borderId="14" xfId="52" applyNumberFormat="1" applyFont="1" applyFill="1" applyBorder="1" applyAlignment="1">
      <alignment wrapText="1"/>
      <protection/>
    </xf>
    <xf numFmtId="3" fontId="11" fillId="37" borderId="12" xfId="47" applyNumberFormat="1" applyFont="1" applyFill="1" applyBorder="1" applyAlignment="1">
      <alignment horizontal="center" vertical="center"/>
    </xf>
    <xf numFmtId="3" fontId="11" fillId="37" borderId="11" xfId="47" applyNumberFormat="1" applyFont="1" applyFill="1" applyBorder="1" applyAlignment="1">
      <alignment horizontal="center" vertical="center"/>
    </xf>
    <xf numFmtId="178" fontId="11" fillId="37" borderId="11" xfId="47" applyNumberFormat="1" applyFont="1" applyFill="1" applyBorder="1" applyAlignment="1">
      <alignment horizontal="center" vertical="center" wrapText="1"/>
    </xf>
    <xf numFmtId="3" fontId="11" fillId="36" borderId="11" xfId="47" applyNumberFormat="1" applyFont="1" applyFill="1" applyBorder="1" applyAlignment="1">
      <alignment horizontal="center" vertical="center"/>
    </xf>
    <xf numFmtId="3" fontId="11" fillId="36" borderId="10" xfId="47" applyNumberFormat="1" applyFont="1" applyFill="1" applyBorder="1" applyAlignment="1">
      <alignment horizontal="center" vertical="center"/>
    </xf>
    <xf numFmtId="17" fontId="12" fillId="37" borderId="11" xfId="47" applyNumberFormat="1" applyFont="1" applyFill="1" applyBorder="1" applyAlignment="1">
      <alignment horizontal="center" vertical="center"/>
    </xf>
    <xf numFmtId="0" fontId="8" fillId="37" borderId="11" xfId="52" applyFont="1" applyFill="1" applyBorder="1" applyAlignment="1">
      <alignment horizontal="center" vertical="center" wrapText="1"/>
      <protection/>
    </xf>
    <xf numFmtId="0" fontId="0" fillId="37" borderId="15" xfId="52" applyFont="1" applyFill="1" applyBorder="1" applyAlignment="1">
      <alignment horizontal="center" vertical="center" wrapText="1"/>
      <protection/>
    </xf>
    <xf numFmtId="0" fontId="6" fillId="37" borderId="11" xfId="52" applyFont="1" applyFill="1" applyBorder="1" applyAlignment="1">
      <alignment horizontal="justify" vertical="center" wrapText="1"/>
      <protection/>
    </xf>
    <xf numFmtId="0" fontId="0" fillId="37" borderId="16" xfId="52" applyFont="1" applyFill="1" applyBorder="1" applyAlignment="1">
      <alignment horizontal="center" vertical="center" wrapText="1"/>
      <protection/>
    </xf>
    <xf numFmtId="0" fontId="0" fillId="37" borderId="15" xfId="52" applyFont="1" applyFill="1" applyBorder="1" applyAlignment="1">
      <alignment horizontal="center" vertical="center" wrapText="1"/>
      <protection/>
    </xf>
    <xf numFmtId="0" fontId="0" fillId="36" borderId="15" xfId="52" applyFont="1" applyFill="1" applyBorder="1" applyAlignment="1">
      <alignment horizontal="center" vertical="center" wrapText="1"/>
      <protection/>
    </xf>
    <xf numFmtId="0" fontId="0" fillId="36" borderId="17" xfId="52" applyFont="1" applyFill="1" applyBorder="1" applyAlignment="1">
      <alignment horizontal="center" vertical="center" wrapText="1"/>
      <protection/>
    </xf>
    <xf numFmtId="0" fontId="0" fillId="35" borderId="16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  <xf numFmtId="49" fontId="0" fillId="35" borderId="11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3" fillId="36" borderId="11" xfId="52" applyFont="1" applyFill="1" applyBorder="1" applyAlignment="1">
      <alignment horizontal="justify" vertical="center" wrapText="1"/>
      <protection/>
    </xf>
    <xf numFmtId="0" fontId="3" fillId="36" borderId="10" xfId="52" applyFont="1" applyFill="1" applyBorder="1" applyAlignment="1">
      <alignment horizontal="justify" vertical="center" wrapText="1"/>
      <protection/>
    </xf>
    <xf numFmtId="3" fontId="5" fillId="37" borderId="12" xfId="52" applyNumberFormat="1" applyFont="1" applyFill="1" applyBorder="1" applyAlignment="1">
      <alignment horizontal="center" vertical="center" wrapText="1"/>
      <protection/>
    </xf>
    <xf numFmtId="3" fontId="5" fillId="37" borderId="11" xfId="52" applyNumberFormat="1" applyFont="1" applyFill="1" applyBorder="1" applyAlignment="1">
      <alignment horizontal="center" vertical="center" wrapText="1"/>
      <protection/>
    </xf>
    <xf numFmtId="178" fontId="5" fillId="36" borderId="11" xfId="52" applyNumberFormat="1" applyFont="1" applyFill="1" applyBorder="1" applyAlignment="1">
      <alignment horizontal="center" vertical="center" wrapText="1"/>
      <protection/>
    </xf>
    <xf numFmtId="0" fontId="5" fillId="36" borderId="11" xfId="52" applyFont="1" applyFill="1" applyBorder="1" applyAlignment="1">
      <alignment horizontal="center" vertical="center" wrapText="1"/>
      <protection/>
    </xf>
    <xf numFmtId="0" fontId="5" fillId="36" borderId="19" xfId="52" applyFont="1" applyFill="1" applyBorder="1" applyAlignment="1">
      <alignment horizontal="center" vertical="center" wrapText="1"/>
      <protection/>
    </xf>
    <xf numFmtId="17" fontId="12" fillId="37" borderId="12" xfId="47" applyNumberFormat="1" applyFont="1" applyFill="1" applyBorder="1" applyAlignment="1">
      <alignment horizontal="center" vertical="center"/>
    </xf>
    <xf numFmtId="17" fontId="12" fillId="37" borderId="11" xfId="47" applyNumberFormat="1" applyFont="1" applyFill="1" applyBorder="1" applyAlignment="1">
      <alignment horizontal="center" vertical="center"/>
    </xf>
    <xf numFmtId="0" fontId="10" fillId="0" borderId="12" xfId="52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49" fontId="6" fillId="35" borderId="12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3" fontId="10" fillId="0" borderId="12" xfId="52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11" xfId="52" applyFont="1" applyFill="1" applyBorder="1" applyAlignment="1">
      <alignment horizontal="justify" vertical="center" wrapText="1"/>
      <protection/>
    </xf>
    <xf numFmtId="0" fontId="8" fillId="37" borderId="12" xfId="52" applyFont="1" applyFill="1" applyBorder="1" applyAlignment="1">
      <alignment horizontal="center" vertical="center" wrapText="1"/>
      <protection/>
    </xf>
    <xf numFmtId="0" fontId="8" fillId="37" borderId="11" xfId="52" applyFont="1" applyFill="1" applyBorder="1" applyAlignment="1">
      <alignment horizontal="center" vertical="center" wrapText="1"/>
      <protection/>
    </xf>
    <xf numFmtId="0" fontId="8" fillId="36" borderId="11" xfId="52" applyFont="1" applyFill="1" applyBorder="1" applyAlignment="1">
      <alignment horizontal="center" vertical="center" wrapText="1"/>
      <protection/>
    </xf>
    <xf numFmtId="0" fontId="8" fillId="36" borderId="19" xfId="52" applyFont="1" applyFill="1" applyBorder="1" applyAlignment="1">
      <alignment horizontal="center" vertical="center" wrapText="1"/>
      <protection/>
    </xf>
    <xf numFmtId="17" fontId="12" fillId="36" borderId="11" xfId="47" applyNumberFormat="1" applyFont="1" applyFill="1" applyBorder="1" applyAlignment="1">
      <alignment horizontal="center" vertical="center"/>
    </xf>
    <xf numFmtId="17" fontId="12" fillId="36" borderId="19" xfId="47" applyNumberFormat="1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3" fillId="40" borderId="11" xfId="52" applyFont="1" applyFill="1" applyBorder="1" applyAlignment="1">
      <alignment horizontal="center" vertical="center"/>
      <protection/>
    </xf>
    <xf numFmtId="0" fontId="5" fillId="41" borderId="11" xfId="52" applyFont="1" applyFill="1" applyBorder="1" applyAlignment="1">
      <alignment horizontal="center" vertical="center"/>
      <protection/>
    </xf>
    <xf numFmtId="0" fontId="2" fillId="42" borderId="20" xfId="0" applyFont="1" applyFill="1" applyBorder="1" applyAlignment="1">
      <alignment horizontal="center" vertical="center" wrapText="1"/>
    </xf>
    <xf numFmtId="0" fontId="2" fillId="42" borderId="21" xfId="0" applyFont="1" applyFill="1" applyBorder="1" applyAlignment="1">
      <alignment horizontal="center" vertical="center" wrapText="1"/>
    </xf>
    <xf numFmtId="0" fontId="2" fillId="42" borderId="22" xfId="0" applyFont="1" applyFill="1" applyBorder="1" applyAlignment="1">
      <alignment horizontal="center" vertical="center" wrapText="1"/>
    </xf>
    <xf numFmtId="0" fontId="2" fillId="42" borderId="12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9" fillId="38" borderId="23" xfId="52" applyFont="1" applyFill="1" applyBorder="1" applyAlignment="1">
      <alignment horizontal="center" wrapText="1"/>
      <protection/>
    </xf>
    <xf numFmtId="0" fontId="9" fillId="38" borderId="13" xfId="52" applyFont="1" applyFill="1" applyBorder="1" applyAlignment="1">
      <alignment horizontal="center" wrapText="1"/>
      <protection/>
    </xf>
    <xf numFmtId="0" fontId="0" fillId="0" borderId="12" xfId="52" applyFont="1" applyFill="1" applyBorder="1" applyAlignment="1">
      <alignment horizontal="justify" vertical="center" wrapText="1"/>
      <protection/>
    </xf>
    <xf numFmtId="49" fontId="0" fillId="35" borderId="12" xfId="0" applyNumberFormat="1" applyFont="1" applyFill="1" applyBorder="1" applyAlignment="1">
      <alignment horizontal="center" vertical="center" wrapText="1"/>
    </xf>
    <xf numFmtId="49" fontId="0" fillId="35" borderId="11" xfId="0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71" fontId="0" fillId="35" borderId="12" xfId="47" applyFont="1" applyFill="1" applyBorder="1" applyAlignment="1">
      <alignment horizontal="center" vertical="center" wrapText="1"/>
    </xf>
    <xf numFmtId="171" fontId="0" fillId="35" borderId="11" xfId="47" applyFont="1" applyFill="1" applyBorder="1" applyAlignment="1">
      <alignment horizontal="center" vertical="center" wrapText="1"/>
    </xf>
    <xf numFmtId="171" fontId="0" fillId="35" borderId="10" xfId="47" applyFont="1" applyFill="1" applyBorder="1" applyAlignment="1">
      <alignment horizontal="center" vertical="center" wrapText="1"/>
    </xf>
    <xf numFmtId="0" fontId="10" fillId="0" borderId="20" xfId="52" applyFont="1" applyFill="1" applyBorder="1" applyAlignment="1">
      <alignment horizontal="center" vertical="center" wrapText="1"/>
      <protection/>
    </xf>
    <xf numFmtId="0" fontId="10" fillId="0" borderId="21" xfId="52" applyFont="1" applyFill="1" applyBorder="1" applyAlignment="1">
      <alignment horizontal="center" vertical="center" wrapText="1"/>
      <protection/>
    </xf>
    <xf numFmtId="0" fontId="10" fillId="0" borderId="22" xfId="52" applyFont="1" applyFill="1" applyBorder="1" applyAlignment="1">
      <alignment horizontal="center" vertical="center" wrapText="1"/>
      <protection/>
    </xf>
    <xf numFmtId="0" fontId="31" fillId="37" borderId="12" xfId="52" applyFont="1" applyFill="1" applyBorder="1" applyAlignment="1">
      <alignment horizontal="justify" vertical="center" wrapText="1"/>
      <protection/>
    </xf>
    <xf numFmtId="0" fontId="31" fillId="37" borderId="11" xfId="52" applyFont="1" applyFill="1" applyBorder="1" applyAlignment="1">
      <alignment horizontal="justify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5"/>
  <sheetViews>
    <sheetView tabSelected="1" zoomScale="85" zoomScaleNormal="85" zoomScaleSheetLayoutView="75" zoomScalePageLayoutView="0" workbookViewId="0" topLeftCell="C1">
      <selection activeCell="J9" sqref="J9"/>
    </sheetView>
  </sheetViews>
  <sheetFormatPr defaultColWidth="11.421875" defaultRowHeight="12.75"/>
  <cols>
    <col min="1" max="1" width="15.140625" style="2" customWidth="1"/>
    <col min="2" max="2" width="19.8515625" style="2" customWidth="1"/>
    <col min="3" max="3" width="24.8515625" style="2" customWidth="1"/>
    <col min="4" max="4" width="25.8515625" style="2" customWidth="1"/>
    <col min="5" max="5" width="23.421875" style="2" customWidth="1"/>
    <col min="6" max="6" width="12.421875" style="2" customWidth="1"/>
    <col min="7" max="7" width="15.28125" style="2" customWidth="1"/>
    <col min="8" max="8" width="22.7109375" style="2" customWidth="1"/>
    <col min="9" max="9" width="16.7109375" style="2" bestFit="1" customWidth="1"/>
    <col min="10" max="10" width="9.57421875" style="2" customWidth="1"/>
    <col min="11" max="11" width="11.57421875" style="2" customWidth="1"/>
    <col min="12" max="12" width="16.7109375" style="2" bestFit="1" customWidth="1"/>
    <col min="13" max="13" width="14.57421875" style="19" customWidth="1"/>
    <col min="14" max="14" width="12.421875" style="2" customWidth="1"/>
    <col min="15" max="15" width="15.00390625" style="2" customWidth="1"/>
    <col min="16" max="16" width="14.140625" style="2" customWidth="1"/>
    <col min="17" max="17" width="16.00390625" style="2" customWidth="1"/>
    <col min="18" max="16384" width="11.421875" style="2" customWidth="1"/>
  </cols>
  <sheetData>
    <row r="1" spans="1:7" ht="15.75">
      <c r="A1" s="82" t="s">
        <v>20</v>
      </c>
      <c r="B1" s="83"/>
      <c r="C1" s="84"/>
      <c r="D1" s="1"/>
      <c r="E1" s="1"/>
      <c r="F1" s="1"/>
      <c r="G1" s="1"/>
    </row>
    <row r="2" spans="1:7" ht="15.75">
      <c r="A2" s="85" t="s">
        <v>53</v>
      </c>
      <c r="B2" s="86"/>
      <c r="C2" s="87"/>
      <c r="D2" s="1"/>
      <c r="E2" s="1"/>
      <c r="F2" s="1"/>
      <c r="G2" s="1"/>
    </row>
    <row r="3" spans="1:69" s="4" customFormat="1" ht="15.75">
      <c r="A3" s="88" t="s">
        <v>21</v>
      </c>
      <c r="B3" s="88"/>
      <c r="C3" s="88"/>
      <c r="D3" s="3"/>
      <c r="E3" s="3"/>
      <c r="F3" s="3"/>
      <c r="G3" s="3"/>
      <c r="H3" s="2"/>
      <c r="I3" s="2"/>
      <c r="J3" s="2"/>
      <c r="K3" s="2"/>
      <c r="L3" s="2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s="4" customFormat="1" ht="15">
      <c r="A4" s="89" t="s">
        <v>22</v>
      </c>
      <c r="B4" s="89"/>
      <c r="C4" s="89"/>
      <c r="H4" s="2"/>
      <c r="I4" s="2"/>
      <c r="J4" s="2"/>
      <c r="K4" s="2"/>
      <c r="L4" s="2"/>
      <c r="M4" s="1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s="4" customFormat="1" ht="12.75" thickBot="1">
      <c r="A5" s="3"/>
      <c r="C5" s="3"/>
      <c r="D5" s="3"/>
      <c r="E5" s="3"/>
      <c r="F5" s="3"/>
      <c r="G5" s="3"/>
      <c r="H5" s="2"/>
      <c r="I5" s="2"/>
      <c r="J5" s="2"/>
      <c r="K5" s="2"/>
      <c r="L5" s="2"/>
      <c r="M5" s="1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76" s="6" customFormat="1" ht="12.75">
      <c r="A6" s="90" t="s">
        <v>23</v>
      </c>
      <c r="B6" s="93" t="s">
        <v>24</v>
      </c>
      <c r="C6" s="93" t="s">
        <v>25</v>
      </c>
      <c r="D6" s="52" t="s">
        <v>26</v>
      </c>
      <c r="E6" s="52" t="s">
        <v>27</v>
      </c>
      <c r="F6" s="69" t="s">
        <v>52</v>
      </c>
      <c r="G6" s="69" t="s">
        <v>58</v>
      </c>
      <c r="H6" s="54" t="s">
        <v>28</v>
      </c>
      <c r="I6" s="54" t="s">
        <v>29</v>
      </c>
      <c r="J6" s="54"/>
      <c r="K6" s="54"/>
      <c r="L6" s="54"/>
      <c r="M6" s="105" t="s">
        <v>54</v>
      </c>
      <c r="N6" s="100" t="s">
        <v>55</v>
      </c>
      <c r="O6" s="100"/>
      <c r="P6" s="102" t="s">
        <v>30</v>
      </c>
      <c r="Q6" s="49" t="s">
        <v>31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</row>
    <row r="7" spans="1:76" s="7" customFormat="1" ht="12.75">
      <c r="A7" s="91"/>
      <c r="B7" s="94"/>
      <c r="C7" s="94"/>
      <c r="D7" s="53"/>
      <c r="E7" s="53"/>
      <c r="F7" s="70"/>
      <c r="G7" s="70"/>
      <c r="H7" s="55"/>
      <c r="I7" s="70" t="s">
        <v>32</v>
      </c>
      <c r="J7" s="55" t="s">
        <v>33</v>
      </c>
      <c r="K7" s="55"/>
      <c r="L7" s="70" t="s">
        <v>34</v>
      </c>
      <c r="M7" s="106"/>
      <c r="N7" s="101"/>
      <c r="O7" s="101"/>
      <c r="P7" s="103"/>
      <c r="Q7" s="50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</row>
    <row r="8" spans="1:76" s="7" customFormat="1" ht="26.25" thickBot="1">
      <c r="A8" s="92"/>
      <c r="B8" s="95"/>
      <c r="C8" s="95"/>
      <c r="D8" s="96"/>
      <c r="E8" s="12" t="s">
        <v>35</v>
      </c>
      <c r="F8" s="71"/>
      <c r="G8" s="71"/>
      <c r="H8" s="56"/>
      <c r="I8" s="71"/>
      <c r="J8" s="13" t="s">
        <v>36</v>
      </c>
      <c r="K8" s="13" t="s">
        <v>37</v>
      </c>
      <c r="L8" s="71"/>
      <c r="M8" s="107"/>
      <c r="N8" s="15" t="s">
        <v>56</v>
      </c>
      <c r="O8" s="15" t="s">
        <v>57</v>
      </c>
      <c r="P8" s="104"/>
      <c r="Q8" s="51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</row>
    <row r="9" spans="1:69" s="9" customFormat="1" ht="63.75">
      <c r="A9" s="108" t="s">
        <v>38</v>
      </c>
      <c r="B9" s="66" t="s">
        <v>39</v>
      </c>
      <c r="C9" s="99" t="s">
        <v>40</v>
      </c>
      <c r="D9" s="99" t="s">
        <v>8</v>
      </c>
      <c r="E9" s="17" t="s">
        <v>59</v>
      </c>
      <c r="F9" s="20">
        <v>4134</v>
      </c>
      <c r="G9" s="72" t="s">
        <v>60</v>
      </c>
      <c r="H9" s="111" t="s">
        <v>64</v>
      </c>
      <c r="I9" s="25">
        <v>268142095</v>
      </c>
      <c r="J9" s="25"/>
      <c r="K9" s="26"/>
      <c r="L9" s="36">
        <f>J9+I9</f>
        <v>268142095</v>
      </c>
      <c r="M9" s="59">
        <f>SUM(L9:L15)</f>
        <v>765404000</v>
      </c>
      <c r="N9" s="64">
        <v>40575</v>
      </c>
      <c r="O9" s="64">
        <v>40907</v>
      </c>
      <c r="P9" s="76" t="s">
        <v>61</v>
      </c>
      <c r="Q9" s="45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</row>
    <row r="10" spans="1:69" s="9" customFormat="1" ht="63.75">
      <c r="A10" s="109"/>
      <c r="B10" s="67"/>
      <c r="C10" s="75"/>
      <c r="D10" s="75"/>
      <c r="E10" s="16" t="s">
        <v>14</v>
      </c>
      <c r="F10" s="21">
        <v>826</v>
      </c>
      <c r="G10" s="73"/>
      <c r="H10" s="112"/>
      <c r="I10" s="27">
        <v>136126984</v>
      </c>
      <c r="J10" s="27"/>
      <c r="K10" s="28"/>
      <c r="L10" s="37">
        <f aca="true" t="shared" si="0" ref="L10:L21">J10+I10</f>
        <v>136126984</v>
      </c>
      <c r="M10" s="60">
        <f aca="true" t="shared" si="1" ref="M10:M21">+J10</f>
        <v>0</v>
      </c>
      <c r="N10" s="65"/>
      <c r="O10" s="65"/>
      <c r="P10" s="77"/>
      <c r="Q10" s="46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</row>
    <row r="11" spans="1:69" s="9" customFormat="1" ht="76.5">
      <c r="A11" s="109"/>
      <c r="B11" s="67"/>
      <c r="C11" s="16" t="s">
        <v>41</v>
      </c>
      <c r="D11" s="16" t="s">
        <v>9</v>
      </c>
      <c r="E11" s="16" t="s">
        <v>15</v>
      </c>
      <c r="F11" s="22">
        <f>105+300</f>
        <v>405</v>
      </c>
      <c r="G11" s="73"/>
      <c r="H11" s="112"/>
      <c r="I11" s="27">
        <v>34134921</v>
      </c>
      <c r="J11" s="27"/>
      <c r="K11" s="28"/>
      <c r="L11" s="37">
        <f t="shared" si="0"/>
        <v>34134921</v>
      </c>
      <c r="M11" s="60">
        <f t="shared" si="1"/>
        <v>0</v>
      </c>
      <c r="N11" s="65"/>
      <c r="O11" s="65"/>
      <c r="P11" s="77"/>
      <c r="Q11" s="46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69" s="9" customFormat="1" ht="76.5">
      <c r="A12" s="109"/>
      <c r="B12" s="67"/>
      <c r="C12" s="16" t="s">
        <v>42</v>
      </c>
      <c r="D12" s="16" t="s">
        <v>10</v>
      </c>
      <c r="E12" s="16" t="s">
        <v>16</v>
      </c>
      <c r="F12" s="22">
        <v>4950</v>
      </c>
      <c r="G12" s="73"/>
      <c r="H12" s="112"/>
      <c r="I12" s="27">
        <v>26641000</v>
      </c>
      <c r="J12" s="27"/>
      <c r="K12" s="28"/>
      <c r="L12" s="37">
        <f t="shared" si="0"/>
        <v>26641000</v>
      </c>
      <c r="M12" s="60">
        <f t="shared" si="1"/>
        <v>0</v>
      </c>
      <c r="N12" s="65"/>
      <c r="O12" s="65"/>
      <c r="P12" s="77"/>
      <c r="Q12" s="46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1:69" s="9" customFormat="1" ht="51">
      <c r="A13" s="109"/>
      <c r="B13" s="67"/>
      <c r="C13" s="16" t="s">
        <v>44</v>
      </c>
      <c r="D13" s="16" t="s">
        <v>11</v>
      </c>
      <c r="E13" s="16" t="s">
        <v>17</v>
      </c>
      <c r="F13" s="22">
        <f>1740+2000</f>
        <v>3740</v>
      </c>
      <c r="G13" s="73"/>
      <c r="H13" s="112"/>
      <c r="I13" s="27">
        <v>148293794</v>
      </c>
      <c r="J13" s="27"/>
      <c r="K13" s="28"/>
      <c r="L13" s="37">
        <f t="shared" si="0"/>
        <v>148293794</v>
      </c>
      <c r="M13" s="60">
        <f t="shared" si="1"/>
        <v>0</v>
      </c>
      <c r="N13" s="65"/>
      <c r="O13" s="65"/>
      <c r="P13" s="77"/>
      <c r="Q13" s="46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</row>
    <row r="14" spans="1:17" s="8" customFormat="1" ht="51">
      <c r="A14" s="109"/>
      <c r="B14" s="67"/>
      <c r="C14" s="16" t="s">
        <v>45</v>
      </c>
      <c r="D14" s="16" t="s">
        <v>12</v>
      </c>
      <c r="E14" s="16" t="s">
        <v>18</v>
      </c>
      <c r="F14" s="22">
        <f>1160</f>
        <v>1160</v>
      </c>
      <c r="G14" s="73"/>
      <c r="H14" s="112"/>
      <c r="I14" s="27">
        <v>93399054</v>
      </c>
      <c r="J14" s="27"/>
      <c r="K14" s="38"/>
      <c r="L14" s="37">
        <f t="shared" si="0"/>
        <v>93399054</v>
      </c>
      <c r="M14" s="60">
        <f t="shared" si="1"/>
        <v>0</v>
      </c>
      <c r="N14" s="65"/>
      <c r="O14" s="65"/>
      <c r="P14" s="77"/>
      <c r="Q14" s="46"/>
    </row>
    <row r="15" spans="1:17" s="8" customFormat="1" ht="63.75">
      <c r="A15" s="109"/>
      <c r="B15" s="67"/>
      <c r="C15" s="16" t="s">
        <v>46</v>
      </c>
      <c r="D15" s="16" t="s">
        <v>13</v>
      </c>
      <c r="E15" s="16" t="s">
        <v>19</v>
      </c>
      <c r="F15" s="22">
        <f>60</f>
        <v>60</v>
      </c>
      <c r="G15" s="73"/>
      <c r="H15" s="112"/>
      <c r="I15" s="27">
        <v>58666152</v>
      </c>
      <c r="J15" s="27"/>
      <c r="K15" s="28"/>
      <c r="L15" s="37">
        <f t="shared" si="0"/>
        <v>58666152</v>
      </c>
      <c r="M15" s="60">
        <f t="shared" si="1"/>
        <v>0</v>
      </c>
      <c r="N15" s="65"/>
      <c r="O15" s="65"/>
      <c r="P15" s="77"/>
      <c r="Q15" s="46"/>
    </row>
    <row r="16" spans="1:17" s="8" customFormat="1" ht="72">
      <c r="A16" s="109"/>
      <c r="B16" s="67"/>
      <c r="C16" s="16"/>
      <c r="D16" s="16"/>
      <c r="E16" s="16"/>
      <c r="F16" s="22"/>
      <c r="G16" s="73"/>
      <c r="H16" s="44" t="s">
        <v>63</v>
      </c>
      <c r="I16" s="27">
        <v>260000000</v>
      </c>
      <c r="J16" s="27"/>
      <c r="K16" s="28"/>
      <c r="L16" s="37">
        <f t="shared" si="0"/>
        <v>260000000</v>
      </c>
      <c r="M16" s="37">
        <f>L16</f>
        <v>260000000</v>
      </c>
      <c r="N16" s="37">
        <f>M9-765404000</f>
        <v>0</v>
      </c>
      <c r="O16" s="41"/>
      <c r="P16" s="42"/>
      <c r="Q16" s="43"/>
    </row>
    <row r="17" spans="1:69" s="9" customFormat="1" ht="38.25">
      <c r="A17" s="109"/>
      <c r="B17" s="67"/>
      <c r="C17" s="16" t="s">
        <v>43</v>
      </c>
      <c r="D17" s="16" t="s">
        <v>0</v>
      </c>
      <c r="E17" s="16" t="s">
        <v>50</v>
      </c>
      <c r="F17" s="22">
        <v>17000</v>
      </c>
      <c r="G17" s="73"/>
      <c r="H17" s="57" t="s">
        <v>62</v>
      </c>
      <c r="I17" s="14">
        <v>21150622</v>
      </c>
      <c r="J17" s="14"/>
      <c r="K17" s="23"/>
      <c r="L17" s="39">
        <f t="shared" si="0"/>
        <v>21150622</v>
      </c>
      <c r="M17" s="61">
        <f>SUM(L17:L21)</f>
        <v>84596000</v>
      </c>
      <c r="N17" s="80">
        <v>40575</v>
      </c>
      <c r="O17" s="80">
        <v>40907</v>
      </c>
      <c r="P17" s="78" t="str">
        <f>P9</f>
        <v>Eduardo Ordoñes Muñoz - Director PASTO DEPORTE</v>
      </c>
      <c r="Q17" s="47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17" s="8" customFormat="1" ht="76.5">
      <c r="A18" s="109"/>
      <c r="B18" s="67"/>
      <c r="C18" s="16" t="s">
        <v>47</v>
      </c>
      <c r="D18" s="16" t="s">
        <v>1</v>
      </c>
      <c r="E18" s="16" t="s">
        <v>4</v>
      </c>
      <c r="F18" s="21">
        <f>17000+4000+2000+2500+3000+4000+1000+100000+4000+200+2000</f>
        <v>139700</v>
      </c>
      <c r="G18" s="73"/>
      <c r="H18" s="57"/>
      <c r="I18" s="14">
        <v>42613445</v>
      </c>
      <c r="J18" s="14"/>
      <c r="K18" s="23"/>
      <c r="L18" s="39">
        <f t="shared" si="0"/>
        <v>42613445</v>
      </c>
      <c r="M18" s="62">
        <f t="shared" si="1"/>
        <v>0</v>
      </c>
      <c r="N18" s="80"/>
      <c r="O18" s="80">
        <v>40907</v>
      </c>
      <c r="P18" s="78"/>
      <c r="Q18" s="47"/>
    </row>
    <row r="19" spans="1:17" ht="63.75">
      <c r="A19" s="109"/>
      <c r="B19" s="67"/>
      <c r="C19" s="75" t="s">
        <v>48</v>
      </c>
      <c r="D19" s="75" t="s">
        <v>2</v>
      </c>
      <c r="E19" s="16" t="s">
        <v>5</v>
      </c>
      <c r="F19" s="22">
        <f>20</f>
        <v>20</v>
      </c>
      <c r="G19" s="73"/>
      <c r="H19" s="57"/>
      <c r="I19" s="14">
        <v>3697480</v>
      </c>
      <c r="J19" s="24"/>
      <c r="K19" s="23"/>
      <c r="L19" s="39">
        <f>J19+I19</f>
        <v>3697480</v>
      </c>
      <c r="M19" s="62">
        <f t="shared" si="1"/>
        <v>0</v>
      </c>
      <c r="N19" s="80"/>
      <c r="O19" s="80">
        <v>40907</v>
      </c>
      <c r="P19" s="78"/>
      <c r="Q19" s="47"/>
    </row>
    <row r="20" spans="1:17" ht="63.75">
      <c r="A20" s="109"/>
      <c r="B20" s="67"/>
      <c r="C20" s="75"/>
      <c r="D20" s="75"/>
      <c r="E20" s="16" t="s">
        <v>6</v>
      </c>
      <c r="F20" s="22">
        <f>60</f>
        <v>60</v>
      </c>
      <c r="G20" s="73"/>
      <c r="H20" s="57"/>
      <c r="I20" s="14">
        <v>5546218</v>
      </c>
      <c r="J20" s="24"/>
      <c r="K20" s="23"/>
      <c r="L20" s="39">
        <f t="shared" si="0"/>
        <v>5546218</v>
      </c>
      <c r="M20" s="62">
        <f t="shared" si="1"/>
        <v>0</v>
      </c>
      <c r="N20" s="80"/>
      <c r="O20" s="80">
        <v>40907</v>
      </c>
      <c r="P20" s="78"/>
      <c r="Q20" s="47"/>
    </row>
    <row r="21" spans="1:17" ht="90" thickBot="1">
      <c r="A21" s="110"/>
      <c r="B21" s="68"/>
      <c r="C21" s="29" t="s">
        <v>49</v>
      </c>
      <c r="D21" s="29" t="s">
        <v>3</v>
      </c>
      <c r="E21" s="29" t="s">
        <v>7</v>
      </c>
      <c r="F21" s="30">
        <f>2000+1500</f>
        <v>3500</v>
      </c>
      <c r="G21" s="74"/>
      <c r="H21" s="58"/>
      <c r="I21" s="31">
        <v>11588235</v>
      </c>
      <c r="J21" s="31"/>
      <c r="K21" s="32"/>
      <c r="L21" s="40">
        <f t="shared" si="0"/>
        <v>11588235</v>
      </c>
      <c r="M21" s="63">
        <f t="shared" si="1"/>
        <v>0</v>
      </c>
      <c r="N21" s="81"/>
      <c r="O21" s="81">
        <v>40907</v>
      </c>
      <c r="P21" s="79"/>
      <c r="Q21" s="48"/>
    </row>
    <row r="22" spans="1:17" s="11" customFormat="1" ht="21" thickBot="1">
      <c r="A22" s="97" t="s">
        <v>51</v>
      </c>
      <c r="B22" s="98"/>
      <c r="C22" s="98"/>
      <c r="D22" s="98"/>
      <c r="E22" s="98"/>
      <c r="F22" s="98"/>
      <c r="G22" s="98"/>
      <c r="H22" s="98"/>
      <c r="I22" s="33">
        <f>SUM(I9:I21)</f>
        <v>1110000000</v>
      </c>
      <c r="J22" s="33">
        <f>SUM(J9:J21)</f>
        <v>0</v>
      </c>
      <c r="K22" s="34"/>
      <c r="L22" s="35">
        <f>SUM(L9:L21)</f>
        <v>1110000000</v>
      </c>
      <c r="M22" s="2"/>
      <c r="N22" s="2"/>
      <c r="O22" s="2"/>
      <c r="P22" s="2"/>
      <c r="Q22" s="2"/>
    </row>
    <row r="24" ht="12">
      <c r="I24" s="18"/>
    </row>
    <row r="26" ht="12">
      <c r="F26" s="18"/>
    </row>
    <row r="34" ht="14.25">
      <c r="D34" s="10"/>
    </row>
    <row r="35" ht="14.25">
      <c r="D35" s="10"/>
    </row>
    <row r="36" ht="14.25">
      <c r="D36" s="10"/>
    </row>
    <row r="37" ht="14.25">
      <c r="D37" s="10"/>
    </row>
    <row r="38" ht="14.25">
      <c r="D38" s="10"/>
    </row>
    <row r="39" ht="14.25">
      <c r="D39" s="10"/>
    </row>
    <row r="40" ht="14.25">
      <c r="D40" s="10"/>
    </row>
    <row r="41" ht="14.25">
      <c r="D41" s="10"/>
    </row>
    <row r="42" ht="14.25">
      <c r="D42" s="10"/>
    </row>
    <row r="43" ht="14.25">
      <c r="D43" s="10"/>
    </row>
    <row r="44" ht="14.25">
      <c r="D44" s="10"/>
    </row>
    <row r="45" ht="14.25">
      <c r="D45" s="10"/>
    </row>
    <row r="46" ht="14.25">
      <c r="D46" s="10"/>
    </row>
    <row r="47" ht="14.25">
      <c r="D47" s="10"/>
    </row>
    <row r="48" ht="14.25">
      <c r="D48" s="10"/>
    </row>
    <row r="49" ht="14.25">
      <c r="D49" s="10"/>
    </row>
    <row r="50" ht="14.25">
      <c r="D50" s="10"/>
    </row>
    <row r="51" ht="14.25">
      <c r="D51" s="10"/>
    </row>
    <row r="52" ht="14.25">
      <c r="D52" s="10"/>
    </row>
    <row r="53" ht="14.25">
      <c r="D53" s="10"/>
    </row>
    <row r="54" ht="14.25">
      <c r="D54" s="10"/>
    </row>
    <row r="55" ht="14.25">
      <c r="D55" s="10"/>
    </row>
  </sheetData>
  <sheetProtection/>
  <mergeCells count="40">
    <mergeCell ref="A22:H22"/>
    <mergeCell ref="C9:C10"/>
    <mergeCell ref="N6:O7"/>
    <mergeCell ref="P6:P8"/>
    <mergeCell ref="I7:I8"/>
    <mergeCell ref="J7:K7"/>
    <mergeCell ref="L7:L8"/>
    <mergeCell ref="M6:M8"/>
    <mergeCell ref="D9:D10"/>
    <mergeCell ref="A9:A21"/>
    <mergeCell ref="A1:C1"/>
    <mergeCell ref="A2:C2"/>
    <mergeCell ref="A3:C3"/>
    <mergeCell ref="A4:C4"/>
    <mergeCell ref="A6:A8"/>
    <mergeCell ref="I6:L6"/>
    <mergeCell ref="B6:B8"/>
    <mergeCell ref="C6:C8"/>
    <mergeCell ref="F6:F8"/>
    <mergeCell ref="D6:D8"/>
    <mergeCell ref="B9:B21"/>
    <mergeCell ref="G6:G8"/>
    <mergeCell ref="G9:G21"/>
    <mergeCell ref="C19:C20"/>
    <mergeCell ref="D19:D20"/>
    <mergeCell ref="P9:P15"/>
    <mergeCell ref="P17:P21"/>
    <mergeCell ref="O9:O15"/>
    <mergeCell ref="N17:N21"/>
    <mergeCell ref="O17:O21"/>
    <mergeCell ref="Q9:Q15"/>
    <mergeCell ref="Q17:Q21"/>
    <mergeCell ref="Q6:Q8"/>
    <mergeCell ref="E6:E7"/>
    <mergeCell ref="H6:H8"/>
    <mergeCell ref="H9:H15"/>
    <mergeCell ref="H17:H21"/>
    <mergeCell ref="M9:M15"/>
    <mergeCell ref="M17:M21"/>
    <mergeCell ref="N9:N15"/>
  </mergeCells>
  <printOptions horizontalCentered="1"/>
  <pageMargins left="0" right="0" top="0.7874015748031497" bottom="0.2755905511811024" header="0" footer="0.9448818897637796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2" sqref="G3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cp:lastPrinted>2010-12-01T20:20:08Z</cp:lastPrinted>
  <dcterms:created xsi:type="dcterms:W3CDTF">2006-01-12T14:07:52Z</dcterms:created>
  <dcterms:modified xsi:type="dcterms:W3CDTF">2011-01-27T16:24:10Z</dcterms:modified>
  <cp:category/>
  <cp:version/>
  <cp:contentType/>
  <cp:contentStatus/>
</cp:coreProperties>
</file>