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865" windowHeight="4230" tabRatio="601" activeTab="3"/>
  </bookViews>
  <sheets>
    <sheet name="4" sheetId="1" r:id="rId1"/>
    <sheet name="4A" sheetId="2" r:id="rId2"/>
    <sheet name="11" sheetId="3" r:id="rId3"/>
    <sheet name="11a" sheetId="4" r:id="rId4"/>
  </sheets>
  <definedNames>
    <definedName name="_xlnm.Print_Area" localSheetId="3">'11a'!$A$1:$I$23</definedName>
    <definedName name="_xlnm.Print_Area" localSheetId="1">'4A'!$A$1:$I$29</definedName>
    <definedName name="MARIA" localSheetId="0">'4'!#REF!</definedName>
    <definedName name="_xlnm.Print_Titles" localSheetId="2">'11'!$7:$9</definedName>
    <definedName name="_xlnm.Print_Titles" localSheetId="3">'11a'!$7:$10</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<sst xmlns="http://schemas.openxmlformats.org/spreadsheetml/2006/main" count="225" uniqueCount="152">
  <si>
    <r>
      <t>MEDIOS DE VERIFICACION</t>
    </r>
    <r>
      <rPr>
        <sz val="10"/>
        <rFont val="Arial"/>
        <family val="2"/>
      </rPr>
      <t xml:space="preserve">: Denunción recepcionadas personalmente,  a través del sistema 123, al igual que la tomas mediante  cámaras de televisión.Consolidado estadísitco del Centro de Investigaciones Criminológicas de la Policía Nacional.  </t>
    </r>
    <r>
      <rPr>
        <b/>
        <sz val="10"/>
        <rFont val="Arial"/>
        <family val="2"/>
      </rPr>
      <t>RESULTADOS</t>
    </r>
    <r>
      <rPr>
        <sz val="10"/>
        <rFont val="Arial"/>
        <family val="2"/>
      </rPr>
      <t>:  No se presentò ningùn caso, manteniendose en 0 igual que el año anterior.</t>
    </r>
  </si>
  <si>
    <r>
      <t>MEDIOS DE VERIFICACION</t>
    </r>
    <r>
      <rPr>
        <sz val="10"/>
        <rFont val="Arial"/>
        <family val="2"/>
      </rPr>
      <t xml:space="preserve">: Denuncias recepcionadas personalmente,  a través del sistema 123, al igual que la tomas mediante  cámaras de televisión. Consolidado estadísitco del Centro de Investigaciones Criminológicas de la Policía Nacional.  </t>
    </r>
    <r>
      <rPr>
        <b/>
        <sz val="10"/>
        <rFont val="Arial"/>
        <family val="2"/>
      </rPr>
      <t>RESULTADOS</t>
    </r>
    <r>
      <rPr>
        <sz val="10"/>
        <rFont val="Arial"/>
        <family val="2"/>
      </rPr>
      <t>: 340 casos se registraron para el año 2008, generando una tasa de 85 hurtos callejeros por cada 100.000 habitantes. Respecto a la tasa presentada en el  2007 (86,53), en la anterior vigencia hubo una disminución de 1,47 puntos.</t>
    </r>
  </si>
  <si>
    <r>
      <t>MEDIOS DE VERIFICACION</t>
    </r>
    <r>
      <rPr>
        <sz val="10"/>
        <rFont val="Arial"/>
        <family val="2"/>
      </rPr>
      <t xml:space="preserve">: Denunción recepcionadas personalmente,  a través del sistema 123, al igual que la tomas mediante  cámaras de televisión.Consolidado estadísitco del Centro de Investigaciones Criminológicas de la Policía Nacional. </t>
    </r>
    <r>
      <rPr>
        <b/>
        <sz val="10"/>
        <rFont val="Arial"/>
        <family val="2"/>
      </rPr>
      <t>RESULTADOS</t>
    </r>
    <r>
      <rPr>
        <sz val="10"/>
        <rFont val="Arial"/>
        <family val="2"/>
      </rPr>
      <t>: Se registraron 212 casos que arroja una tasa de 53 hurtos de motocicletas por 100.000 habitantes, aumentando en 113 casos con respecto a 2007 y creciendo la tasa en 27,91 puntos.</t>
    </r>
  </si>
  <si>
    <r>
      <t>MEDIOS DE VERIFICACION</t>
    </r>
    <r>
      <rPr>
        <sz val="10"/>
        <rFont val="Arial"/>
        <family val="2"/>
      </rPr>
      <t xml:space="preserve">: Denunción recepcionadas personalmente,  a través del sistema 123, al igual que la tomas mediante  cámaras de televisión. Consolidado estadísitco del Centro de Investigaciones Criminológicas de la Policía Nacional. </t>
    </r>
    <r>
      <rPr>
        <b/>
        <sz val="10"/>
        <rFont val="Arial"/>
        <family val="2"/>
      </rPr>
      <t>RESULTADOS</t>
    </r>
    <r>
      <rPr>
        <sz val="10"/>
        <rFont val="Arial"/>
        <family val="2"/>
      </rPr>
      <t>: Se registró un total de 175 casos que arroja una tasa de 43.7 hurtos a residencias por cada 100.000 habitantes. Respecto al 2007, los casos aumentaron en 27, que representa un incremento en la tasa de 6,22 puntos.</t>
    </r>
  </si>
  <si>
    <r>
      <t xml:space="preserve">Continuaremos con la política de redoblar  los operativos policiales, constante monitoreo de los sistemas de comunicación y cámaras,  Consejos Comunitarios de Seguridad permanentes y organización de de la Sociedad Civil a través de los Frentes de Seguridad y CODEPAZ. </t>
    </r>
    <r>
      <rPr>
        <b/>
        <sz val="10"/>
        <rFont val="Arial"/>
        <family val="2"/>
      </rPr>
      <t>NOTA:</t>
    </r>
    <r>
      <rPr>
        <sz val="10"/>
        <rFont val="Arial"/>
        <family val="2"/>
      </rPr>
      <t xml:space="preserve"> Para el cálculo de las tasas se tomaron como referencia las siguientes cifras: Población 2008: 399.723.  Población 2007: 394.074 (Diagnóstico Plan de Desarrollo "Queremos mas - Podemos mas).</t>
    </r>
  </si>
  <si>
    <t xml:space="preserve">Conjuntamente con Policía Comunitaria, los C.A.I., Juntas de Acción Comunal y líderes comunitarios, los CODEPAZ  se están fortaleciendo en los sectores en donde la comunidad lo solite y acorde a un diagnóstico que se realiza con Policía Nacional y se crean en sectores donde la comunidad los requiera a fin de minimizar los índices de inseguridad. Igualmente se presta el servicio de apoyo psicosocial  a las familias que en el diagnóstico se detecten con esta necesidad. </t>
  </si>
  <si>
    <r>
      <t>MEDIOS DE VERIFICACION</t>
    </r>
    <r>
      <rPr>
        <sz val="10"/>
        <rFont val="Arial"/>
        <family val="2"/>
      </rPr>
      <t xml:space="preserve">: Contratación de dos profesionales (área social y psicológica), historia psicosocial para los menores remitidos y acta de entrega y compromiso con padres de familia, sistematización de la información y georeferenciación. Acta de compromiso de los talleres. Informe semanal y mensual de operativos conjuntos con Policía de Infancia. Minuta Policial de menores.
</t>
    </r>
    <r>
      <rPr>
        <b/>
        <sz val="10"/>
        <rFont val="Arial"/>
        <family val="2"/>
      </rPr>
      <t>RESULTADOS</t>
    </r>
    <r>
      <rPr>
        <sz val="10"/>
        <rFont val="Arial"/>
        <family val="2"/>
      </rPr>
      <t>:  Se han remitido 3195 menores de edad (2.855 hombres - 89.3% - 340 mujeres - 10.6%). Igualmente se realizarón conversatorios y talleres de seguimiento a los casos de reincidencia. Se incrementaron los operativos a fin de prevenir los factores de riesgo de menores de edad - alcoholismo, muertes, accidentes de tránsito, etc. Se realizaron remisiones a Profamilia (Derechos Sexuales y Reproductivos) y Maria Fortaleza - V.I.H. Sida. Se promocionó el Decreto 0400 a través de medios audiovisuales y televisivos.  Se realizó capacitaciones a jóvenes como gestores de convivencia juvenil en Instituciones Educativas Municipales. I.E.M. Libertad</t>
    </r>
  </si>
  <si>
    <r>
      <t>MEDIOS DE VERIFICACION</t>
    </r>
    <r>
      <rPr>
        <sz val="10"/>
        <rFont val="Arial"/>
        <family val="2"/>
      </rPr>
      <t xml:space="preserve">: Convenios interadministrativo con el Sembrador.
</t>
    </r>
    <r>
      <rPr>
        <b/>
        <sz val="10"/>
        <rFont val="Arial"/>
        <family val="2"/>
      </rPr>
      <t>RESULTADOS</t>
    </r>
    <r>
      <rPr>
        <sz val="10"/>
        <rFont val="Arial"/>
        <family val="2"/>
      </rPr>
      <t>:  12 cupos utilizados para atención psicosocial a adolescentes en conflicto de variado orden (intervención), para lo cual se suscribieron Celebración de convenios interadministrativos con la Fundación Sol de Invierno y El Sembrador bajo la supervisión de la Secretaría de Gobierno Municipal.</t>
    </r>
  </si>
  <si>
    <r>
      <t>MEDIOS DE VERIFICACION</t>
    </r>
    <r>
      <rPr>
        <sz val="10"/>
        <rFont val="Arial"/>
        <family val="2"/>
      </rPr>
      <t xml:space="preserve">: Se realizaron convenios interadministrativos con la Fundación Riguetto y Sol de Invierno.
</t>
    </r>
    <r>
      <rPr>
        <b/>
        <sz val="10"/>
        <rFont val="Arial"/>
        <family val="2"/>
      </rPr>
      <t>RESULTADOS</t>
    </r>
    <r>
      <rPr>
        <sz val="10"/>
        <rFont val="Arial"/>
        <family val="2"/>
      </rPr>
      <t>:  10 cupos utilizados para atención psicosocial a adolescentes en conflicto de variado orden, para lo cual se firmaron convenios conCelebración de convenios interadministrativos con el Instituto Santo Angel y la Fundación Riguetto bajo la supervisión de la Secretaría de Gobierno Municipal.</t>
    </r>
  </si>
  <si>
    <r>
      <t>MEDIOS DE VERIFICACION</t>
    </r>
    <r>
      <rPr>
        <sz val="10"/>
        <rFont val="Arial"/>
        <family val="2"/>
      </rPr>
      <t xml:space="preserve">: Actas de constitución, actas de entrega de alarmas comunitarias, listados de asistencia 
</t>
    </r>
    <r>
      <rPr>
        <b/>
        <sz val="10"/>
        <rFont val="Arial"/>
        <family val="2"/>
      </rPr>
      <t>RESULTADOS</t>
    </r>
    <r>
      <rPr>
        <sz val="10"/>
        <rFont val="Arial"/>
        <family val="2"/>
      </rPr>
      <t>:  67 CODEPAZ fortalecidos, Comuna 5, Comuna 10, Comuna 4, Comuna 12, Comuna 8, Comuna 7, Comuna 6, Comuna 3, Comuna 1 y en los corregimientos de San Fernando, Buesaquillo, Morasurco, Mocondino, Mapachico, Jamondino.</t>
    </r>
  </si>
  <si>
    <r>
      <t>MEDIOS DE VERIFICACION</t>
    </r>
    <r>
      <rPr>
        <sz val="10"/>
        <rFont val="Arial"/>
        <family val="2"/>
      </rPr>
      <t xml:space="preserve">: Contratación de 1 profesional en el àrea de trabajo social por 1 mes.
</t>
    </r>
    <r>
      <rPr>
        <b/>
        <sz val="10"/>
        <rFont val="Arial"/>
        <family val="2"/>
      </rPr>
      <t>RESULTADOS</t>
    </r>
    <r>
      <rPr>
        <sz val="10"/>
        <rFont val="Arial"/>
        <family val="2"/>
      </rPr>
      <t xml:space="preserve">:  No se obtuvieron resultados teniendo en cuenta que en el mes de septiembre de 2008 se declarò inexequible la Ley de pequeñas causas. </t>
    </r>
  </si>
  <si>
    <r>
      <t>MEDIOS DE VERIFICACION</t>
    </r>
    <r>
      <rPr>
        <sz val="10"/>
        <color indexed="8"/>
        <rFont val="Arial"/>
        <family val="2"/>
      </rPr>
      <t xml:space="preserve">: Contratación de 1 ingeniero civil para construcción y remodelación de C.A.I.s.  Informes de la Policia Nacional. </t>
    </r>
    <r>
      <rPr>
        <b/>
        <sz val="10"/>
        <color indexed="8"/>
        <rFont val="Arial"/>
        <family val="2"/>
      </rPr>
      <t>RESULTADOS</t>
    </r>
    <r>
      <rPr>
        <sz val="10"/>
        <color indexed="8"/>
        <rFont val="Arial"/>
        <family val="2"/>
      </rPr>
      <t>: 22 C.A.Is. dotados y funcionando, realizando un cubrimiento a las 12 comunas y los 17 corregimientos. Y 3 estaciones de Policìa de Genoy, Catambuco y El encano. Sostenimiento del circuito cerrado de televisión y sistema de comunicación 123. Desarrollo de programas de seguridad y convivencia tanto con el personal de los C.A.I.s como con Policía comunitaria en los diferentes barrios, comunas y corregimientos del Municipio de Pasto.</t>
    </r>
  </si>
  <si>
    <r>
      <t>MEDIOS DE VERIFICACION</t>
    </r>
    <r>
      <rPr>
        <sz val="10"/>
        <rFont val="Arial"/>
        <family val="2"/>
      </rPr>
      <t xml:space="preserve">:Contrataciòn de 1 tecnólogo  de sistemas,Informes estadìsticos mensuales, trimestral e informe anual. </t>
    </r>
    <r>
      <rPr>
        <b/>
        <sz val="10"/>
        <rFont val="Arial"/>
        <family val="2"/>
      </rPr>
      <t>RESULTADOS</t>
    </r>
    <r>
      <rPr>
        <sz val="10"/>
        <rFont val="Arial"/>
        <family val="2"/>
      </rPr>
      <t xml:space="preserve">: Se contrató un tecnólogo en sistemas para que digite y procese la informaciòn estadìstica relacionada con muertes violentas, lesiones interpersonales y violencia intrafamiliar recopilada de todos los centros hospitalarios, comisarias de familia, ICBF, Medicina Legal y SAU de la Fiscalía.  Se ha mantenido actualizado y georefenciado los eventos violentos monitoreados por el Observatorio,  Se contratò con CISALVA, la aplicaciòn de una encuesta  de victimizaciòn que la realizó conjuntamente con el Observatorio del Delito, el contratista digitó las encuestas e hizo el levantamiento  informativo con respecto a las viviendas a encuesta. </t>
    </r>
  </si>
  <si>
    <r>
      <t>MEDIOS DE VERIFICACION</t>
    </r>
    <r>
      <rPr>
        <sz val="10"/>
        <rFont val="Arial"/>
        <family val="2"/>
      </rPr>
      <t xml:space="preserve">: Contrataciòn de dos técnicos, informes, operativos, etc. </t>
    </r>
    <r>
      <rPr>
        <b/>
        <sz val="10"/>
        <rFont val="Arial"/>
        <family val="2"/>
      </rPr>
      <t>RESULTADOS</t>
    </r>
    <r>
      <rPr>
        <sz val="10"/>
        <rFont val="Arial"/>
        <family val="2"/>
      </rPr>
      <t>:  Operativos realizados con Secretaria de Trànsito y Transporte, Direcciòn de Espacio Pùblico, Organismos de Policìa e investigaciòn.  Apoyo a las reuniones  comunitarias de seguridad y de convivencia, al Decreto 0400 y CODEPAZ. El trabajo se realiza todos los dias de la semana en horarios nocturnos.</t>
    </r>
  </si>
  <si>
    <r>
      <t>MEDIOS DE VERIFICACION</t>
    </r>
    <r>
      <rPr>
        <sz val="10"/>
        <rFont val="Arial"/>
        <family val="2"/>
      </rPr>
      <t xml:space="preserve">: Contratación con fundaciones como el Sembrador, Santo Angel, Sol de Invierno, Riggetto. </t>
    </r>
    <r>
      <rPr>
        <b/>
        <sz val="10"/>
        <rFont val="Arial"/>
        <family val="2"/>
      </rPr>
      <t>RESULTADOS</t>
    </r>
    <r>
      <rPr>
        <sz val="10"/>
        <rFont val="Arial"/>
        <family val="2"/>
      </rPr>
      <t>:  Se utilizaron  10 cupos, para  la atenciòn de infante y adolescentes en conflicto con la Ley ,  10 cupos utilizados para atenciòn en la modalidad de libertad asistida, 10 cupos utilizados para atenciòn en modalidad en centro cerrado, semicerrado y observaciòn, se atendieron 32 infantes en conflicto con la ley penal.</t>
    </r>
  </si>
  <si>
    <r>
      <t>MEDIOS DE VERIFICACION</t>
    </r>
    <r>
      <rPr>
        <sz val="10"/>
        <rFont val="Arial"/>
        <family val="2"/>
      </rPr>
      <t xml:space="preserve">: Contrataciòn de una ingeniera civil.. </t>
    </r>
    <r>
      <rPr>
        <b/>
        <sz val="10"/>
        <rFont val="Arial"/>
        <family val="2"/>
      </rPr>
      <t>RESULTADOS</t>
    </r>
    <r>
      <rPr>
        <sz val="10"/>
        <rFont val="Arial"/>
        <family val="2"/>
      </rPr>
      <t>:  Se construyò un nuevo C.A.I. con las siguientes especificaciones: mamposterìa, repello, estructuras en concreto, instalaciones hidraulicas, elèctricas, aparatos sanitarias, ventanerìa blindada el cual se encuentra dotado y en funcionamiento.</t>
    </r>
  </si>
  <si>
    <r>
      <t>MEDIOS DE VERIFICACION</t>
    </r>
    <r>
      <rPr>
        <sz val="10"/>
        <rFont val="Arial"/>
        <family val="2"/>
      </rPr>
      <t xml:space="preserve">:Contratación y actas de entrega de automóviles y motocicletas para el servicio policial.  </t>
    </r>
    <r>
      <rPr>
        <b/>
        <sz val="10"/>
        <rFont val="Arial"/>
        <family val="2"/>
      </rPr>
      <t>RESULTADOS</t>
    </r>
    <r>
      <rPr>
        <sz val="10"/>
        <rFont val="Arial"/>
        <family val="2"/>
      </rPr>
      <t>:  Se adquirieron 19 motocicletas de 125 cms. cúbicos, 4 motocicletas de 250 cms. cúbicos, y 2 camionetas pick -up. Igualmente se fortalecieron logistica y operativamente los cuerpos e instituciones de seguridad para mejorar su capacidad de acción, reacción e inteligencia.</t>
    </r>
  </si>
  <si>
    <r>
      <t>MEDIOS DE VERIFICACION</t>
    </r>
    <r>
      <rPr>
        <sz val="10"/>
        <rFont val="Arial"/>
        <family val="2"/>
      </rPr>
      <t xml:space="preserve">: Contratación de una ingeniera civil.  </t>
    </r>
    <r>
      <rPr>
        <b/>
        <sz val="10"/>
        <rFont val="Arial"/>
        <family val="2"/>
      </rPr>
      <t>RESULTADOS</t>
    </r>
    <r>
      <rPr>
        <sz val="10"/>
        <rFont val="Arial"/>
        <family val="2"/>
      </rPr>
      <t>:  Se adecuó la estación de policiá del actual corregimientod e Jamondino, concernientes en obra e infraestructura como repello, enchape, instalaciones hidrosanitarias, pintura y toda la adecuaciòn necesaria en cumplimiento al proyecto.</t>
    </r>
  </si>
  <si>
    <r>
      <t>MEDIOS DE VERIFICACION</t>
    </r>
    <r>
      <rPr>
        <sz val="10"/>
        <rFont val="Arial"/>
        <family val="2"/>
      </rPr>
      <t xml:space="preserve">: Actas de constitución, actas de entrega de lçalarmas comunitarias, listados de asistencia.  </t>
    </r>
    <r>
      <rPr>
        <b/>
        <sz val="10"/>
        <rFont val="Arial"/>
        <family val="2"/>
      </rPr>
      <t>RESULTADOS</t>
    </r>
    <r>
      <rPr>
        <sz val="10"/>
        <rFont val="Arial"/>
        <family val="2"/>
      </rPr>
      <t xml:space="preserve">: 67 CODEPAZ fortalecidos y  17 CODEPAZ creados en las comunas 9, 10,8,3,4,1,12, 7 y en los corregimientos de  La Laguna, Cabrera, Jamondino, Mocondino, San Fernando, Morasurco, Buesaquillo y El Socorro.   </t>
    </r>
  </si>
  <si>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</si>
  <si>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</si>
  <si>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</si>
  <si>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</si>
  <si>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</si>
  <si>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</si>
  <si>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</si>
  <si>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</si>
  <si>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Secretaría de Gobierno, seguridad y convivencia.</t>
  </si>
  <si>
    <t>1 año</t>
  </si>
  <si>
    <t>AVANCE</t>
  </si>
  <si>
    <t>FORMATO 4</t>
  </si>
  <si>
    <r>
      <t>REPRESENTANTE LEGAL</t>
    </r>
    <r>
      <rPr>
        <sz val="10"/>
        <rFont val="Arial"/>
        <family val="0"/>
      </rPr>
      <t>:  Eduardo Alvarado Santander</t>
    </r>
  </si>
  <si>
    <r>
      <t xml:space="preserve">PERIODO INFORMADO: </t>
    </r>
    <r>
      <rPr>
        <sz val="10"/>
        <rFont val="Arial"/>
        <family val="2"/>
      </rPr>
      <t>1 de enero a  30 de junio de 2008</t>
    </r>
  </si>
  <si>
    <t>META PLAN DE DESARROLLO</t>
  </si>
  <si>
    <t>ACTIVIDADES 
(AVANCE META 2008)</t>
  </si>
  <si>
    <t>FUENTE: Secretaría de Gobierno, Seguridad y Convivencia.</t>
  </si>
  <si>
    <t>José Luís Guerra - Secretario de Gobierno, Seguridad y Convivencia.</t>
  </si>
  <si>
    <t>ACTIVIDADES 
(AVANCE PROGRAMADO PARA EL AÑO  2008)</t>
  </si>
  <si>
    <r>
      <t>PROGRAMA</t>
    </r>
    <r>
      <rPr>
        <sz val="10"/>
        <rFont val="Arial"/>
        <family val="0"/>
      </rPr>
      <t>: Pasto seguro</t>
    </r>
  </si>
  <si>
    <t>AREAS INVOLUCRADAS (1)</t>
  </si>
  <si>
    <t>META CUATRIENIO PLAN DE DESARROLLO (2)</t>
  </si>
  <si>
    <t>ACTIVIDADES 
(AVANCE PROGRAMADO PARA EL AÑO  2008)  (3)</t>
  </si>
  <si>
    <t>SEGUIMIENTO (4)</t>
  </si>
  <si>
    <t>ACCIONES CORRECTIVAS. (6)</t>
  </si>
  <si>
    <t>% DE AVANCE EN EL TIEMPO (4)</t>
  </si>
  <si>
    <t>% DE AVANCE DE LA ACTIVIDAD (5)</t>
  </si>
  <si>
    <t>Se disminuirá la tasa de homicidios a 20 por cada 100.000 habitantes</t>
  </si>
  <si>
    <t>Tasa de homicidios por cada 100.000 habitantes</t>
  </si>
  <si>
    <t>Se disminuirá la tasa de suicidios a 10 por cada 100.000 habitantes.</t>
  </si>
  <si>
    <t>Tasa de suicidios por cada 100.000 habitantes</t>
  </si>
  <si>
    <t>Se disminuirá la tasa de muertes no intencionales a 14 por cada 100.000 habitantes.</t>
  </si>
  <si>
    <t>Tasa de muertes no intencionales por cada 100.000 habitantes</t>
  </si>
  <si>
    <t>Se disminuirá la tasa de lesiones por violencia interpersonal a 507,84 por cada 100.000 habitantes</t>
  </si>
  <si>
    <t>Tasa de lesiones por violencia interpersonal por cada 100.000 habitantes</t>
  </si>
  <si>
    <t>Se disminuirá a 71.3 la tasa de hurtos callejeros por cada 100.000 habitantes</t>
  </si>
  <si>
    <t>Tasa de hurtos callejeros por cada 100.000 habitantes</t>
  </si>
  <si>
    <t>Se disminuirá a 18.76 la tasa de hurtos de vehículos por cada 100.000 habitantes y, a 20.76 por cada 100.000 habitantes la de motocicletas</t>
  </si>
  <si>
    <t>Tasa de hurtos de vehículos por cada 100.000 habitantes</t>
  </si>
  <si>
    <t>Tasa de hurtos de motocicletas por cada 100.000 habitantes</t>
  </si>
  <si>
    <t>Se disminuirá la tasa de hurtos a residencias a 31 por cada 100.000 habitantes, la tasa de hurtos a centros comerciales a 32 por cada 100.000 habitantes y,  se mantendrá la tasa de hurtos a instituciones financieras en 0 por cada 100.000 habitantes.</t>
  </si>
  <si>
    <t>Tasa de hurtos  a residencias cada 100.000 habitantes</t>
  </si>
  <si>
    <t>Tasa de hurtos  a centros comerciales por cada 100.000 habitantes</t>
  </si>
  <si>
    <t>Tasa de hurtos  a  instituciones financieras por cada 100.000 habitantes</t>
  </si>
  <si>
    <t>Se disminuirá en un 10% el número de niños que requieran atención y protección por encontrarse en sitios nocturnos no adecuados.</t>
  </si>
  <si>
    <t>Niños, jóvenes y adolescentes  atendidos y protegidos.</t>
  </si>
  <si>
    <t>2134 (1.5%)</t>
  </si>
  <si>
    <t>Se contratará 10 cupos de atención para adolescentes que han sido autores o partícipes de una infracción de ley penal.</t>
  </si>
  <si>
    <t>Cupos de atención para adolescentes que han sido autores o partícipes de una infracción de ley penal contratados.</t>
  </si>
  <si>
    <t>10 cupos</t>
  </si>
  <si>
    <t xml:space="preserve">Se contratará 12 cupos de intervención de apoyo para adolescentes infractores en conflicto con la Ley Penal  </t>
  </si>
  <si>
    <t>Cupos de intervención de apoyo para adolescentes infractores en conflicto con la Ley Penal  contatados.</t>
  </si>
  <si>
    <t>Se contratará 10 cupos de atención en el centro especializado de recepción para adolescentes que hayan sido aprehendidos o cuando son sometidos por el Juez.</t>
  </si>
  <si>
    <t>Cupos de atención en el centro especializado de recepción para adolescentes que hayan sido aprehendidos o cuando son sometidos por el Juez contratados.</t>
  </si>
  <si>
    <t xml:space="preserve">Se mantendrá el 100% de las cámaras del circuito cerrado de televisión instaladas en espacio público y se instalará como mínimo 50 nuevas cámaras. </t>
  </si>
  <si>
    <t>Porcentaje de cámaras del circuito cerrado de televisión instaladas en espacio público con mantenimiento.</t>
  </si>
  <si>
    <t>Se construirá 2 centros de atención inmediata C.A.I. y se reconstruirá 3.</t>
  </si>
  <si>
    <t>Centros de atención inmediata construidos.</t>
  </si>
  <si>
    <t>Centros de atención inmediata reconstruidos.</t>
  </si>
  <si>
    <t xml:space="preserve">Se fortalecerá el 100% los comités de paz y convivencia       -CODEPAZ-  y se creará 132 CODEPAZ </t>
  </si>
  <si>
    <t>Porcentaje de CODEPAZ fortalecidos</t>
  </si>
  <si>
    <t>CODEPAZ creados</t>
  </si>
  <si>
    <t>FORMATO 4A</t>
  </si>
  <si>
    <r>
      <t>MEDIOS DE VERIFICACION</t>
    </r>
    <r>
      <rPr>
        <sz val="10"/>
        <rFont val="Arial"/>
        <family val="2"/>
      </rPr>
      <t xml:space="preserve">: Camáras instaladas funcionando correctamente.
</t>
    </r>
    <r>
      <rPr>
        <b/>
        <sz val="10"/>
        <rFont val="Arial"/>
        <family val="2"/>
      </rPr>
      <t>RESULTADOS</t>
    </r>
    <r>
      <rPr>
        <sz val="10"/>
        <rFont val="Arial"/>
        <family val="2"/>
      </rPr>
      <t>:  13 cámaras instaladas en los sectores de: Estadio Libertad, Plaza del Carnaval, IDEMA, Plaza de Nariño, Avenida Colombia, Comando Policía Nariño, Parque Infantil, Obelisco, Ciudad Real, Cresemillas, Champagnat, Potrerillo y Parque Bolívar.</t>
    </r>
  </si>
  <si>
    <t>Monitoreo constante por parte de la Policia Nacional a través de la Oficina de Telemática y la Secretaría de Gobierno Municipal.</t>
  </si>
  <si>
    <t>12 cupos</t>
  </si>
  <si>
    <t xml:space="preserve"> </t>
  </si>
  <si>
    <r>
      <t xml:space="preserve">PERIODO INFORMADO: </t>
    </r>
    <r>
      <rPr>
        <sz val="10"/>
        <rFont val="Arial"/>
        <family val="2"/>
      </rPr>
      <t>1 de enero a  31 de Diciembre de 2008</t>
    </r>
  </si>
  <si>
    <t>1 de enero a 31 de diciembre de 2008</t>
  </si>
  <si>
    <t xml:space="preserve">FUENTE: Secretaría de Gobierno, Seguridad y Convivencia.   </t>
  </si>
  <si>
    <r>
      <t>MEDIOS DE VERIFICACION</t>
    </r>
    <r>
      <rPr>
        <sz val="10"/>
        <rFont val="Arial"/>
        <family val="2"/>
      </rPr>
      <t xml:space="preserve">: Actas de constitución, actas de entrega de alarmas comunitarias, listados de asistencia.
</t>
    </r>
    <r>
      <rPr>
        <b/>
        <sz val="10"/>
        <rFont val="Arial"/>
        <family val="2"/>
      </rPr>
      <t>RESULTADOS</t>
    </r>
    <r>
      <rPr>
        <sz val="10"/>
        <rFont val="Arial"/>
        <family val="2"/>
      </rPr>
      <t xml:space="preserve">: 17 CODEPAZ creados. Comuna 9, Comuna 10, Comuna 8, Comuna 3, Comuna 4, Comuna 1, Comuna 12, Comuna 7. Corregimiento La Laguna,  Cabrera, Jamondino, Mocondino, San Fernando, Morasurco, Buesaquillo, El Socorro.  </t>
    </r>
  </si>
  <si>
    <t>Tasa esperada 12.175</t>
  </si>
  <si>
    <t>Tasa esperada 22,10</t>
  </si>
  <si>
    <t>Tasa esperada 15.42</t>
  </si>
  <si>
    <t>Tasa esperada 623,68</t>
  </si>
  <si>
    <t>Tasa de homicidios por cada 100.000 habitantes * (población proyectada a 2008, 399.723 habitantes, censo 2005)</t>
  </si>
  <si>
    <r>
      <t>MEDIOS DE VERIFICACION</t>
    </r>
    <r>
      <rPr>
        <sz val="10"/>
        <rFont val="Arial"/>
        <family val="2"/>
      </rPr>
      <t xml:space="preserve">: Convenios Interadministrativos Con el Instituto Santo Angel </t>
    </r>
    <r>
      <rPr>
        <b/>
        <sz val="10"/>
        <rFont val="Arial"/>
        <family val="2"/>
      </rPr>
      <t>RESULTADOS:</t>
    </r>
    <r>
      <rPr>
        <sz val="10"/>
        <rFont val="Arial"/>
        <family val="2"/>
      </rPr>
      <t xml:space="preserve"> 10 cupos utilizados para atención a los adolescentes participes de una infracción de Ley Penal.</t>
    </r>
  </si>
  <si>
    <r>
      <t>MEDIOS DE VERIFICACION</t>
    </r>
    <r>
      <rPr>
        <sz val="10"/>
        <rFont val="Arial"/>
        <family val="2"/>
      </rPr>
      <t xml:space="preserve">: Construcción C.A.I. Chambú, contrataciòn de una ingeniera civil.
</t>
    </r>
    <r>
      <rPr>
        <b/>
        <sz val="10"/>
        <rFont val="Arial"/>
        <family val="2"/>
      </rPr>
      <t>RESULTADOS</t>
    </r>
    <r>
      <rPr>
        <sz val="10"/>
        <rFont val="Arial"/>
        <family val="2"/>
      </rPr>
      <t>:   C.A.I. Chambù construido, dotado y en funcionamiento.</t>
    </r>
  </si>
  <si>
    <r>
      <t>MEDIOS DE VERIFICACION</t>
    </r>
    <r>
      <rPr>
        <sz val="10"/>
        <rFont val="Arial"/>
        <family val="2"/>
      </rPr>
      <t xml:space="preserve">: Adecuación de la Subestación de Policía - Jamondino.
</t>
    </r>
    <r>
      <rPr>
        <b/>
        <sz val="10"/>
        <rFont val="Arial"/>
        <family val="2"/>
      </rPr>
      <t>RESULTADOS</t>
    </r>
    <r>
      <rPr>
        <sz val="10"/>
        <rFont val="Arial"/>
        <family val="2"/>
      </rPr>
      <t>:  CAI Jamondino reconstruido, dotado y en funcionamiento.</t>
    </r>
  </si>
  <si>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</si>
  <si>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</si>
  <si>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</si>
  <si>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</si>
  <si>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</si>
  <si>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</si>
  <si>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</si>
  <si>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</si>
  <si>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</si>
  <si>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</si>
  <si>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</si>
  <si>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</si>
  <si>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Secretaría de Gobierno, justicia y convivencia</t>
  </si>
  <si>
    <t>Recursos propios - SGP.</t>
  </si>
  <si>
    <t>Dr. José Luis Guerra - Secretario de Gobierno, justicia y convivencia</t>
  </si>
  <si>
    <t>Pasto</t>
  </si>
  <si>
    <t>Tasa de homicidios por cada 100.000 habitantes
Tasa de suicidios por cada 100.000 habitantes
Tasa de muertes no intencionales por cada 100.000 habitantes
Tasa de lesiones por violencia interpersonal por cada 100.000 habitantes
Tasa de hurtos callejeros por cada 100.000 habitantes
Tasa de hurtos de vehículos por cada 100.000 habitantes
Tasa de hurtos de motocicletas por cada 100.000 habitantes
Tasa de hurtos  a residencias cada 100.000 habitantes
Tasa de hurtos  a centros comerciales por cada 100.000 habitantes
Tasa de hurtos  a  instituciones financieras por cada 100.000 habitantes
Porcentaje de cámaras del circuito cerrado de televisión instaladas en espacio público con mantenimiento.
Nuevas cámaras del circuito cerrado de televisión instaladas en espacio público.
Zonas seguras implementadas</t>
  </si>
  <si>
    <t>Cupos de atención para adolescentes que han sido autores o partícipes de una infracción de ley penal contratados.
Cupos de intervención de apoyo para adolescentes infractores en conflicto con la Ley Penal  contatados.
Cupos de atención en el centro especializado de recepción para adolescentes que hayan sido aprehendidos o cuando son sometidos por el Juez contratados.
Gestión realizada para la conformación de una red de hogares de paso en la modalidad familiar para la protección de niños, niñas y adolescentes que lo requieran.
Gestión realizada para la  contratación de cupos de intervención de apoyo para adolescentes con problemática de consumo de sustancias psicoactivas.
Gestión realizada para la conformación de una red de hogares de paso en la modalidad familiar para la protección de niños, niñas y adolescentes que lo requieran.Gestión realizada para la  contratación de cupos de intervención de apoyo para adolescentes con problemática de consumo de sustancias psicoactivas.</t>
  </si>
  <si>
    <t xml:space="preserve">Establecimientos comerciales dentro de las zonas seguras que cumplen la normatividad en cuanto a condiciones locativas y ambientales
Nuevas construcciones en zonas seguras que  cumplen con la normatividad urbantistica vigente
</t>
  </si>
  <si>
    <t xml:space="preserve">Porcentaje de CODEPAZ fortalecidos
CODEPAZ creados
</t>
  </si>
  <si>
    <t>FORMATO No. 11A</t>
  </si>
  <si>
    <r>
      <t>PROGRAMA</t>
    </r>
    <r>
      <rPr>
        <sz val="10"/>
        <rFont val="Arial"/>
        <family val="0"/>
      </rPr>
      <t>: Pasto Seguro</t>
    </r>
  </si>
  <si>
    <t xml:space="preserve">SEGUIMIENTO </t>
  </si>
  <si>
    <t xml:space="preserve">ACCIONES CORRECTIVAS O INDICADORES DE RENDIMIENTO O EJECUCION </t>
  </si>
  <si>
    <t>PORCENTAJE DE AVANCE EN TIEMPO</t>
  </si>
  <si>
    <t>PORCENTAJE DE AVANCE EN RECURSOS</t>
  </si>
  <si>
    <t>PORCENTAJE DE AVANCE EN ACTIVIDAD</t>
  </si>
  <si>
    <t>En el mes de febrero de 2009 se publicarán un atlas de Observatorio del Delito, realizando una recopilación informativa desde el año 2003, igualmente se adelantarán las gestiones para la contratación del software de georeferenciación con el fin de mejorar los sistemas existentes.</t>
  </si>
  <si>
    <t>Asesorìa Nocturna para la Seguridad y Convivencia en el Municipio de Pasto</t>
  </si>
  <si>
    <r>
      <t>MEDIOS DE VERIFICACION</t>
    </r>
    <r>
      <rPr>
        <sz val="10"/>
        <rFont val="Arial"/>
        <family val="2"/>
      </rPr>
      <t xml:space="preserve">: contrataciòn de dos profesionales en el àrea de psicologìa y trabajo social, Informes mensuales, actas de compromiso, capacitaciones a menores infractores y padres de familia.
</t>
    </r>
    <r>
      <rPr>
        <b/>
        <sz val="10"/>
        <rFont val="Arial"/>
        <family val="2"/>
      </rPr>
      <t>RESULTADOS</t>
    </r>
    <r>
      <rPr>
        <sz val="10"/>
        <rFont val="Arial"/>
        <family val="2"/>
      </rPr>
      <t>:  3195 menores  atendidos, valorados fìsica y psicològicamente e ingresados al sistema. Se firmaron actas de compromisos con los padres de familia de los menores a fin de mejorar la convivencia en el nùcleo familiar.</t>
    </r>
  </si>
  <si>
    <t>recursos propios - SGP.</t>
  </si>
  <si>
    <r>
      <t>MEDIOS DE VERIFICACION</t>
    </r>
    <r>
      <rPr>
        <sz val="10"/>
        <rFont val="Arial"/>
        <family val="2"/>
      </rPr>
      <t xml:space="preserve">: Contratos legalizados, actas del comité operativo y epidemiológico, base de datos, fichas epidemiológicas, soportes de reuniones, Consolidado estadístico de muerte violenta en el Municipio de Pasto.
</t>
    </r>
    <r>
      <rPr>
        <b/>
        <sz val="10"/>
        <rFont val="Arial"/>
        <family val="2"/>
      </rPr>
      <t>RESULTADOS</t>
    </r>
    <r>
      <rPr>
        <sz val="10"/>
        <rFont val="Arial"/>
        <family val="2"/>
      </rPr>
      <t>:  En el 2008 se presentaron 119 casos, lo cual arroja una tasa de 29.7 homicidios por cada 100.000 habitantes. En este sentido se produjo  un incremento de 6.93 puntos con respecto al año 2007 cuando se presentaron 90 casos.</t>
    </r>
  </si>
  <si>
    <r>
      <t>MEDIOS DE VERIFICACION</t>
    </r>
    <r>
      <rPr>
        <sz val="10"/>
        <rFont val="Arial"/>
        <family val="2"/>
      </rPr>
      <t xml:space="preserve">: Contratos legalizados, actas del comité operativo y epidemiológico, base de datos, fichas epidemiológicas, soportes de reuniones, Consolidado estadístico de muerte violenta en el Municipio de Pasto.
</t>
    </r>
    <r>
      <rPr>
        <b/>
        <sz val="10"/>
        <rFont val="Arial"/>
        <family val="2"/>
      </rPr>
      <t>RESULTADOS</t>
    </r>
    <r>
      <rPr>
        <sz val="10"/>
        <rFont val="Arial"/>
        <family val="2"/>
      </rPr>
      <t>:  Se presentaron 38 casos en el 2008, originando una tasa de 9.5  suicidios por cada 100.000 habitantes. En sentido, los resultados son positivos por cuanto la tasa disminuyo respecto al año anterior en 3.43 puntos,  cuando sucedieron 51 casos.</t>
    </r>
  </si>
  <si>
    <r>
      <t>MEDIOS DE VERIFICACION</t>
    </r>
    <r>
      <rPr>
        <sz val="10"/>
        <rFont val="Arial"/>
        <family val="2"/>
      </rPr>
      <t xml:space="preserve">: Contratos legalizados, actas comité epidemiológico, base de datos, fichas epidemiológicas, soportes de reuniones, consolidado estadístico de lesiones de causa externa y violencia intrafamiliar en el Municipio de Pasto. </t>
    </r>
    <r>
      <rPr>
        <b/>
        <sz val="10"/>
        <rFont val="Arial"/>
        <family val="2"/>
      </rPr>
      <t>RESULTADOS</t>
    </r>
    <r>
      <rPr>
        <sz val="10"/>
        <rFont val="Arial"/>
        <family val="2"/>
      </rPr>
      <t>:  Se registra hasta el mes de septiembre de 2008 un total de 2398 casos.</t>
    </r>
  </si>
  <si>
    <r>
      <t>MEDIOS DE VERIFICACION</t>
    </r>
    <r>
      <rPr>
        <sz val="10"/>
        <rFont val="Arial"/>
        <family val="2"/>
      </rPr>
      <t xml:space="preserve">: Contratos legalizados, actas del comité operativo y epidemiológico, base de datos, fichas epidemiológicas, soportes de reuniones, consolidado estadístico de muerte violenta en el Municipio de Pasto.
</t>
    </r>
    <r>
      <rPr>
        <b/>
        <sz val="10"/>
        <rFont val="Arial"/>
        <family val="2"/>
      </rPr>
      <t>RESULTADOS</t>
    </r>
    <r>
      <rPr>
        <sz val="10"/>
        <rFont val="Arial"/>
        <family val="2"/>
      </rPr>
      <t>:  En el 2008 se presentaron 57 casos, generando una tasas de 14.26 muertes no intencionales por cada 100.000 habitantes. El resultado, es positivo porque implica una disminución en  1.73% puntos respecto a la obtenida en el 2007 cuando sucedieron 63 hechos.</t>
    </r>
  </si>
  <si>
    <r>
      <t>MEDIOS DE VERIFICACION</t>
    </r>
    <r>
      <rPr>
        <sz val="10"/>
        <rFont val="Arial"/>
        <family val="2"/>
      </rPr>
      <t xml:space="preserve">: Denuncias recepcionadas personalmente,  a través del sistema 123, al igual que la tomas mediante  cámaras de televisión.Consolidado estadísitco del Centro de Investigaciones Criminológicas de la Policía Nacional.  </t>
    </r>
    <r>
      <rPr>
        <b/>
        <sz val="10"/>
        <rFont val="Arial"/>
        <family val="2"/>
      </rPr>
      <t>RESULTADOS</t>
    </r>
    <r>
      <rPr>
        <sz val="10"/>
        <rFont val="Arial"/>
        <family val="2"/>
      </rPr>
      <t>: Se registraron 95 casos que generan una tasa de 23.7 por cada 100.000 habitantes, registrándose 4 casos màs con respecto al 2007, situación que representa un crecimiento en la tasa de 0,67 puntos.</t>
    </r>
  </si>
  <si>
    <t>Inhumación de cadáveres NN o de víctimas del conflicto armado. Municipio de Pasto.</t>
  </si>
  <si>
    <r>
      <t>MEDIOS DE VERIFICACION</t>
    </r>
    <r>
      <rPr>
        <sz val="10"/>
        <color indexed="8"/>
        <rFont val="Arial"/>
        <family val="2"/>
      </rPr>
      <t xml:space="preserve">: Contratos - listas.  </t>
    </r>
    <r>
      <rPr>
        <b/>
        <sz val="10"/>
        <color indexed="8"/>
        <rFont val="Arial"/>
        <family val="2"/>
      </rPr>
      <t>RESULTADOS</t>
    </r>
    <r>
      <rPr>
        <sz val="10"/>
        <color indexed="8"/>
        <rFont val="Arial"/>
        <family val="2"/>
      </rPr>
      <t>: Veinticinco (25) cadáveres NN apoyados en su inhumación por el Municipio.</t>
    </r>
  </si>
  <si>
    <r>
      <t>ENTIDAD</t>
    </r>
    <r>
      <rPr>
        <sz val="10"/>
        <rFont val="Arial"/>
        <family val="2"/>
      </rPr>
      <t>:  Alcaldía Municipal de Pasto.</t>
    </r>
  </si>
  <si>
    <r>
      <t>REPRESENTANTE LEGAL</t>
    </r>
    <r>
      <rPr>
        <sz val="10"/>
        <rFont val="Arial"/>
        <family val="2"/>
      </rPr>
      <t>:  Eduardo Alvarado Santander</t>
    </r>
  </si>
  <si>
    <r>
      <t>PROGRAMA</t>
    </r>
    <r>
      <rPr>
        <sz val="10"/>
        <rFont val="Arial"/>
        <family val="2"/>
      </rPr>
      <t>: Pasto seguro</t>
    </r>
  </si>
  <si>
    <t xml:space="preserve">Operatividad y fortalecimiento del Fondo de seguridad y convivencia del Municipio de Pasto.  </t>
  </si>
  <si>
    <t xml:space="preserve">Operatividad y fortalecimiento del Observatorio del Delito. Municipio de Pasto  </t>
  </si>
  <si>
    <t xml:space="preserve">Apoyo a la aplicación de la ley 1153 de 2007. Ley de pequeñas causas en materia penal. </t>
  </si>
  <si>
    <t xml:space="preserve">Mejoramiento de la seguridad y la convivencia en el Municipio de Pasto. </t>
  </si>
  <si>
    <t xml:space="preserve">Servicio psicsocial preventivo a menores de edad en espacio público. Municipio de Pasto.  </t>
  </si>
  <si>
    <t xml:space="preserve">Atención integral en centros especializados a niños, niñas y adolescentes en conflicto con la ley penal. Municipio de Pasto.  </t>
  </si>
  <si>
    <t xml:space="preserve">Control, vigilancia y aplicación de normas urbanísticas y ambientales para la convivencia. Municipio de Pasto. </t>
  </si>
  <si>
    <t xml:space="preserve">Construcción del comando de atención inmediata "CAI" del barrio Chambú de la ciudad de Pasto. </t>
  </si>
  <si>
    <t xml:space="preserve">Adecuaciones locativas de la subestación de policía del Corregimiento de Jamondino - Municipio de Pasto.  </t>
  </si>
  <si>
    <t xml:space="preserve">Consolidacion de los Comites de paz y convivencia. Municipio de Pasto.  </t>
  </si>
  <si>
    <t>118,338,935</t>
  </si>
  <si>
    <r>
      <t>MEDIOS DE VERIFICACION</t>
    </r>
    <r>
      <rPr>
        <sz val="10"/>
        <rFont val="Arial"/>
        <family val="2"/>
      </rPr>
      <t xml:space="preserve">: 10 contratistas ente abogados, técnicos y profesionales, actas de visitas y procesos sustanciados y tramitados legalmente. </t>
    </r>
    <r>
      <rPr>
        <b/>
        <sz val="10"/>
        <rFont val="Arial"/>
        <family val="2"/>
      </rPr>
      <t>RESULTADOS:</t>
    </r>
    <r>
      <rPr>
        <sz val="10"/>
        <rFont val="Arial"/>
        <family val="2"/>
      </rPr>
      <t xml:space="preserve"> 1000 procesos resueltos desde la inspección de urbanos,  se realizaron 6473 visitas de control y vigilancia a estrablecimientos de comercio,  2557 visitas de peritazgo técnico comprobación y verificación de infracción urbanística, se cumplieron las 700 visitas  de condiciones ambientales y normas anticontaminación</t>
    </r>
    <r>
      <rPr>
        <b/>
        <sz val="10"/>
        <rFont val="Arial"/>
        <family val="2"/>
      </rPr>
      <t>.</t>
    </r>
  </si>
  <si>
    <r>
      <t>MEDIOS DE VERIFICACION</t>
    </r>
    <r>
      <rPr>
        <sz val="10"/>
        <rFont val="Arial"/>
        <family val="2"/>
      </rPr>
      <t xml:space="preserve">: Denunción recepcionadas personalmente,  a través del sistema 123, al igual que la tomas mediante  cámaras de televisión.Consolidado estadísitco del Centro de Investigaciones Criminológicas de la Policía Nacional.  </t>
    </r>
    <r>
      <rPr>
        <b/>
        <sz val="10"/>
        <rFont val="Arial"/>
        <family val="2"/>
      </rPr>
      <t>RESULTADOS</t>
    </r>
    <r>
      <rPr>
        <sz val="10"/>
        <rFont val="Arial"/>
        <family val="2"/>
      </rPr>
      <t>: Se presentaron 130 casos para una tasa de 32,5 hurtos a centrso comreciales por cada 100.000 habitantes, habiendo disminuido en 32 casos con respecto al año 2007. En este sentido, la tasa se redujo en 8,59 puntos.</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</si>
</sst>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 numFmtId="199" formatCode="#,##0.0"/>
    <numFmt numFmtId="200" formatCode="#,##0.000"/>
    <numFmt numFmtId="201" formatCode="#,##0.0000"/>
    <numFmt numFmtId="202" formatCode="#,##0.00000"/>
    <numFmt numFmtId="203" formatCode="#,##0.000000"/>
    <numFmt numFmtId="204" formatCode="#,##0.0000000"/>
  </numFmts>
  <fonts count="17">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b/>
      <sz val="14"/>
      <name val="Arial"/>
      <family val="2"/>
    </font>
    <font>
      <sz val="11"/>
      <name val="Tahoma"/>
      <family val="2"/>
    </font>
    <font>
      <b/>
      <sz val="12"/>
      <name val="Tahoma"/>
      <family val="2"/>
    </font>
    <font>
      <b/>
      <sz val="11"/>
      <name val="Arial"/>
      <family val="2"/>
    </font>
    <font>
      <sz val="11"/>
      <name val="Arial"/>
      <family val="2"/>
    </font>
    <font>
      <b/>
      <sz val="10"/>
      <color indexed="8"/>
      <name val="Arial"/>
      <family val="2"/>
    </font>
    <font>
      <sz val="10"/>
      <color indexed="8"/>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style="medium"/>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1" fillId="0" borderId="0" xfId="0" applyNumberFormat="1" applyFont="1" applyFill="1" applyAlignment="1">
      <alignment horizontal="center"/>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0" fontId="0" fillId="0" borderId="1" xfId="0" applyFont="1" applyBorder="1" applyAlignment="1">
      <alignment horizontal="justify" vertical="center" wrapText="1"/>
    </xf>
    <xf numFmtId="4" fontId="0" fillId="0" borderId="1" xfId="0" applyNumberFormat="1" applyBorder="1" applyAlignment="1">
      <alignment horizontal="center" vertical="center"/>
    </xf>
    <xf numFmtId="9" fontId="0" fillId="0" borderId="1" xfId="21" applyBorder="1" applyAlignment="1">
      <alignment horizontal="center" vertical="center"/>
    </xf>
    <xf numFmtId="0" fontId="0" fillId="0" borderId="2" xfId="0" applyFont="1" applyBorder="1" applyAlignment="1">
      <alignment horizontal="justify" vertical="center" wrapText="1"/>
    </xf>
    <xf numFmtId="0" fontId="1" fillId="0" borderId="0" xfId="0" applyFont="1" applyAlignment="1">
      <alignment/>
    </xf>
    <xf numFmtId="0" fontId="0" fillId="0" borderId="3"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wrapText="1" shrinkToFit="1"/>
    </xf>
    <xf numFmtId="9" fontId="0" fillId="0" borderId="2" xfId="0" applyNumberFormat="1" applyFont="1" applyBorder="1" applyAlignment="1">
      <alignment horizontal="center" vertical="center" wrapText="1"/>
    </xf>
    <xf numFmtId="4" fontId="0" fillId="0" borderId="2" xfId="0" applyNumberFormat="1" applyBorder="1" applyAlignment="1">
      <alignment horizontal="center" vertical="center"/>
    </xf>
    <xf numFmtId="0" fontId="0" fillId="0" borderId="0" xfId="0" applyFill="1" applyAlignment="1">
      <alignment horizontal="left"/>
    </xf>
    <xf numFmtId="0" fontId="0" fillId="0" borderId="0" xfId="0" applyFont="1" applyAlignment="1">
      <alignment/>
    </xf>
    <xf numFmtId="0" fontId="1" fillId="0" borderId="0" xfId="0" applyFont="1" applyAlignment="1">
      <alignment horizontal="left"/>
    </xf>
    <xf numFmtId="0" fontId="13" fillId="0" borderId="0" xfId="0" applyFont="1" applyFill="1" applyBorder="1" applyAlignment="1">
      <alignment horizontal="center"/>
    </xf>
    <xf numFmtId="198"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justify" vertical="center"/>
    </xf>
    <xf numFmtId="0" fontId="13" fillId="0" borderId="0" xfId="0" applyFont="1" applyFill="1" applyBorder="1" applyAlignment="1">
      <alignment horizontal="right"/>
    </xf>
    <xf numFmtId="0" fontId="13" fillId="0" borderId="0" xfId="0" applyFont="1" applyFill="1" applyBorder="1" applyAlignment="1">
      <alignment/>
    </xf>
    <xf numFmtId="0" fontId="6" fillId="0" borderId="0" xfId="0" applyFont="1" applyFill="1" applyBorder="1" applyAlignment="1">
      <alignment horizontal="justify" vertical="center"/>
    </xf>
    <xf numFmtId="0" fontId="6" fillId="0" borderId="0" xfId="0" applyFont="1" applyFill="1" applyBorder="1" applyAlignment="1">
      <alignment/>
    </xf>
    <xf numFmtId="198"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98" fontId="8" fillId="0" borderId="6" xfId="0" applyNumberFormat="1"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1" xfId="0" applyFont="1" applyFill="1" applyBorder="1" applyAlignment="1">
      <alignment horizontal="justify" vertical="center" wrapText="1"/>
    </xf>
    <xf numFmtId="0" fontId="0" fillId="0" borderId="10" xfId="0" applyFont="1" applyBorder="1" applyAlignment="1">
      <alignment horizontal="center" vertical="center" wrapText="1"/>
    </xf>
    <xf numFmtId="0" fontId="0" fillId="0" borderId="2" xfId="0" applyFont="1" applyBorder="1" applyAlignment="1">
      <alignment horizontal="justify" vertical="center" wrapText="1"/>
    </xf>
    <xf numFmtId="0" fontId="0" fillId="0" borderId="11" xfId="0" applyFont="1" applyBorder="1" applyAlignment="1">
      <alignment horizontal="justify" vertical="center" wrapText="1"/>
    </xf>
    <xf numFmtId="0" fontId="1" fillId="0" borderId="0" xfId="0" applyFont="1" applyBorder="1" applyAlignment="1">
      <alignment/>
    </xf>
    <xf numFmtId="0" fontId="8"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5" fillId="2" borderId="8" xfId="0" applyFont="1" applyFill="1" applyBorder="1" applyAlignment="1">
      <alignment horizontal="justify" vertical="center" wrapText="1"/>
    </xf>
    <xf numFmtId="9" fontId="0" fillId="2" borderId="8" xfId="0" applyNumberFormat="1" applyFill="1" applyBorder="1" applyAlignment="1">
      <alignment horizontal="center" vertical="center"/>
    </xf>
    <xf numFmtId="0" fontId="1" fillId="2" borderId="1" xfId="0" applyFont="1" applyFill="1" applyBorder="1" applyAlignment="1">
      <alignment horizontal="justify" vertical="center" wrapText="1"/>
    </xf>
    <xf numFmtId="9" fontId="0" fillId="2" borderId="1" xfId="0" applyNumberFormat="1" applyFill="1" applyBorder="1" applyAlignment="1">
      <alignment horizontal="center" vertical="center"/>
    </xf>
    <xf numFmtId="0" fontId="1" fillId="2" borderId="2" xfId="0" applyFont="1" applyFill="1" applyBorder="1" applyAlignment="1">
      <alignment horizontal="justify" vertical="center" wrapText="1"/>
    </xf>
    <xf numFmtId="9" fontId="0" fillId="2" borderId="2" xfId="0" applyNumberForma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8" xfId="0" applyFont="1" applyBorder="1" applyAlignment="1">
      <alignment horizontal="justify" vertical="center" wrapText="1"/>
    </xf>
    <xf numFmtId="4" fontId="0" fillId="0" borderId="8" xfId="0" applyNumberFormat="1" applyBorder="1" applyAlignment="1">
      <alignment horizontal="center" vertical="center"/>
    </xf>
    <xf numFmtId="0" fontId="8" fillId="0" borderId="12" xfId="0" applyFont="1" applyFill="1" applyBorder="1" applyAlignment="1">
      <alignment horizontal="center" vertical="center" wrapText="1"/>
    </xf>
    <xf numFmtId="0" fontId="2" fillId="0" borderId="0" xfId="0" applyFont="1" applyAlignment="1">
      <alignment/>
    </xf>
    <xf numFmtId="10" fontId="0" fillId="2" borderId="1" xfId="0" applyNumberFormat="1" applyFill="1" applyBorder="1" applyAlignment="1">
      <alignment horizontal="center" vertical="center"/>
    </xf>
    <xf numFmtId="0" fontId="1" fillId="0" borderId="0" xfId="0" applyFont="1" applyFill="1" applyAlignment="1">
      <alignment/>
    </xf>
    <xf numFmtId="198" fontId="1" fillId="0" borderId="0" xfId="0" applyNumberFormat="1" applyFont="1" applyFill="1" applyAlignment="1">
      <alignment horizontal="center" vertical="center"/>
    </xf>
    <xf numFmtId="198" fontId="1" fillId="0" borderId="0"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8" xfId="0" applyFont="1" applyFill="1" applyBorder="1" applyAlignment="1">
      <alignment horizontal="justify" vertical="center" wrapText="1"/>
    </xf>
    <xf numFmtId="198" fontId="0" fillId="0" borderId="8" xfId="0" applyNumberFormat="1" applyFill="1" applyBorder="1" applyAlignment="1">
      <alignment horizontal="center" vertical="center" wrapText="1"/>
    </xf>
    <xf numFmtId="3" fontId="0" fillId="0" borderId="8" xfId="0" applyNumberFormat="1" applyFill="1" applyBorder="1" applyAlignment="1">
      <alignment horizontal="center" vertical="center" wrapText="1"/>
    </xf>
    <xf numFmtId="0" fontId="0" fillId="0" borderId="0" xfId="0" applyFill="1" applyAlignment="1">
      <alignment horizontal="justify" vertical="center" wrapText="1"/>
    </xf>
    <xf numFmtId="198"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4"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2" xfId="0" applyFont="1" applyFill="1" applyBorder="1" applyAlignment="1">
      <alignment horizontal="justify" vertical="center" wrapText="1"/>
    </xf>
    <xf numFmtId="198" fontId="0" fillId="0" borderId="2" xfId="0" applyNumberFormat="1" applyFill="1" applyBorder="1" applyAlignment="1">
      <alignment horizontal="center" vertical="center" wrapText="1"/>
    </xf>
    <xf numFmtId="3" fontId="0" fillId="0" borderId="2" xfId="0" applyNumberFormat="1" applyFill="1" applyBorder="1" applyAlignment="1">
      <alignment horizontal="center" vertical="center" wrapText="1"/>
    </xf>
    <xf numFmtId="0" fontId="0" fillId="0" borderId="11" xfId="0" applyFont="1" applyFill="1" applyBorder="1" applyAlignment="1">
      <alignment horizontal="justify" vertical="center" wrapText="1"/>
    </xf>
    <xf numFmtId="3" fontId="0" fillId="0" borderId="0" xfId="0" applyNumberFormat="1" applyFill="1" applyAlignment="1">
      <alignment horizontal="center"/>
    </xf>
    <xf numFmtId="198" fontId="0" fillId="0" borderId="0" xfId="0" applyNumberFormat="1" applyFill="1" applyAlignment="1">
      <alignment horizontal="center"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4" xfId="0" applyFont="1" applyBorder="1" applyAlignment="1">
      <alignment horizontal="justify" vertical="center" wrapText="1"/>
    </xf>
    <xf numFmtId="0" fontId="0" fillId="0" borderId="0" xfId="0" applyFont="1" applyBorder="1" applyAlignment="1">
      <alignment/>
    </xf>
    <xf numFmtId="0" fontId="2" fillId="0" borderId="0" xfId="0" applyFont="1" applyBorder="1" applyAlignment="1">
      <alignment/>
    </xf>
    <xf numFmtId="0" fontId="6" fillId="0" borderId="0" xfId="0" applyFont="1" applyBorder="1" applyAlignment="1">
      <alignment vertical="center" wrapText="1"/>
    </xf>
    <xf numFmtId="0" fontId="0" fillId="0" borderId="13" xfId="0" applyFont="1" applyBorder="1" applyAlignment="1">
      <alignment horizontal="center" vertical="center" wrapText="1"/>
    </xf>
    <xf numFmtId="0" fontId="1" fillId="0" borderId="8" xfId="0" applyFont="1" applyBorder="1" applyAlignment="1">
      <alignment horizontal="justify" vertical="center" wrapText="1"/>
    </xf>
    <xf numFmtId="9" fontId="1" fillId="0" borderId="8" xfId="0" applyNumberFormat="1" applyFont="1" applyBorder="1" applyAlignment="1">
      <alignment horizontal="center" vertical="center" wrapText="1"/>
    </xf>
    <xf numFmtId="4" fontId="0" fillId="0" borderId="8" xfId="0" applyNumberFormat="1" applyFont="1" applyBorder="1" applyAlignment="1">
      <alignment horizontal="center" vertical="center"/>
    </xf>
    <xf numFmtId="4" fontId="0" fillId="0" borderId="1" xfId="0" applyNumberFormat="1" applyFont="1" applyBorder="1" applyAlignment="1">
      <alignment horizontal="center" vertical="center"/>
    </xf>
    <xf numFmtId="9" fontId="0" fillId="0" borderId="1" xfId="21" applyFont="1" applyBorder="1" applyAlignment="1">
      <alignment horizontal="center" vertical="center"/>
    </xf>
    <xf numFmtId="4" fontId="0" fillId="0" borderId="2" xfId="0" applyNumberFormat="1" applyFont="1" applyBorder="1" applyAlignment="1">
      <alignment horizontal="center" vertical="center"/>
    </xf>
    <xf numFmtId="0" fontId="0" fillId="0" borderId="16" xfId="0" applyFont="1" applyFill="1" applyBorder="1" applyAlignment="1">
      <alignment horizontal="justify" vertical="center" wrapText="1"/>
    </xf>
    <xf numFmtId="198" fontId="0" fillId="0" borderId="16" xfId="0" applyNumberFormat="1" applyFill="1" applyBorder="1" applyAlignment="1">
      <alignment horizontal="center" vertical="center" wrapText="1"/>
    </xf>
    <xf numFmtId="3" fontId="0" fillId="0" borderId="16" xfId="0" applyNumberFormat="1" applyFill="1" applyBorder="1" applyAlignment="1">
      <alignment horizontal="center" vertical="center" wrapText="1"/>
    </xf>
    <xf numFmtId="0" fontId="0" fillId="0" borderId="17" xfId="0" applyFont="1" applyBorder="1" applyAlignment="1">
      <alignment horizontal="center" vertical="center" wrapText="1"/>
    </xf>
    <xf numFmtId="9" fontId="0" fillId="2" borderId="16" xfId="0" applyNumberFormat="1" applyFill="1" applyBorder="1" applyAlignment="1">
      <alignment horizontal="center" vertical="center"/>
    </xf>
    <xf numFmtId="0" fontId="0" fillId="0" borderId="15" xfId="0" applyFont="1" applyBorder="1" applyAlignment="1">
      <alignment horizontal="justify" vertical="center" wrapText="1"/>
    </xf>
    <xf numFmtId="188" fontId="0" fillId="2" borderId="1" xfId="0" applyNumberForma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xf>
    <xf numFmtId="9" fontId="0" fillId="0" borderId="8" xfId="0" applyNumberFormat="1" applyFont="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2" xfId="0" applyBorder="1" applyAlignment="1">
      <alignment horizontal="center" vertical="center" wrapText="1"/>
    </xf>
    <xf numFmtId="0" fontId="0" fillId="0" borderId="2"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0" fontId="0" fillId="0" borderId="1" xfId="0" applyFont="1" applyBorder="1" applyAlignment="1">
      <alignment horizontal="justify"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97" fontId="0" fillId="0" borderId="6" xfId="0" applyNumberFormat="1" applyFont="1" applyBorder="1" applyAlignment="1">
      <alignment horizontal="center" vertical="center" wrapText="1"/>
    </xf>
    <xf numFmtId="197" fontId="0" fillId="0" borderId="20" xfId="0" applyNumberFormat="1" applyFont="1" applyBorder="1" applyAlignment="1">
      <alignment horizontal="center" vertical="center" wrapText="1"/>
    </xf>
    <xf numFmtId="197" fontId="0" fillId="0" borderId="21" xfId="0" applyNumberFormat="1" applyFont="1" applyBorder="1" applyAlignment="1">
      <alignment horizontal="center" vertical="center" wrapText="1"/>
    </xf>
    <xf numFmtId="0" fontId="0" fillId="0" borderId="0" xfId="0" applyFill="1" applyAlignment="1">
      <alignment horizontal="left"/>
    </xf>
    <xf numFmtId="0" fontId="0" fillId="0" borderId="8" xfId="0" applyBorder="1" applyAlignment="1">
      <alignment horizontal="center" vertical="center" wrapText="1"/>
    </xf>
    <xf numFmtId="0" fontId="0" fillId="0" borderId="1" xfId="0"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 xfId="0" applyFont="1" applyBorder="1" applyAlignment="1">
      <alignment horizontal="center"/>
    </xf>
    <xf numFmtId="3" fontId="8" fillId="0" borderId="23"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0" fontId="13" fillId="0" borderId="0" xfId="0" applyFont="1" applyFill="1" applyBorder="1" applyAlignment="1">
      <alignment horizontal="center"/>
    </xf>
    <xf numFmtId="0" fontId="0" fillId="0" borderId="6" xfId="0" applyFill="1" applyBorder="1" applyAlignment="1">
      <alignment horizontal="justify" vertical="center" wrapText="1"/>
    </xf>
    <xf numFmtId="0" fontId="0" fillId="0" borderId="20"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9"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2" fillId="0" borderId="12" xfId="0" applyFont="1" applyFill="1" applyBorder="1" applyAlignment="1">
      <alignment horizontal="center"/>
    </xf>
    <xf numFmtId="0" fontId="8" fillId="0" borderId="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6"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0"/>
  <sheetViews>
    <sheetView zoomScale="75" zoomScaleNormal="75" workbookViewId="0" topLeftCell="A14">
      <selection activeCell="D22" sqref="D22"/>
    </sheetView>
  </sheetViews>
  <sheetFormatPr defaultColWidth="11.421875" defaultRowHeight="12.75"/>
  <cols>
    <col min="1" max="1" width="4.8515625" style="1" bestFit="1" customWidth="1"/>
    <col min="2" max="2" width="16.140625" style="1" customWidth="1"/>
    <col min="3" max="3" width="27.00390625" style="1" customWidth="1"/>
    <col min="4" max="4" width="31.421875" style="1" customWidth="1"/>
    <col min="5" max="5" width="24.57421875" style="1" customWidth="1"/>
    <col min="6" max="6" width="14.00390625" style="5" bestFit="1" customWidth="1"/>
    <col min="7" max="7" width="18.140625" style="4" customWidth="1"/>
    <col min="8" max="8" width="20.281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28" t="s">
        <v>30</v>
      </c>
      <c r="B1" s="128"/>
      <c r="C1" s="128"/>
      <c r="D1" s="128"/>
      <c r="E1" s="128"/>
      <c r="F1" s="128"/>
      <c r="G1" s="128"/>
      <c r="H1" s="128"/>
    </row>
    <row r="2" spans="1:8" ht="15.75">
      <c r="A2" s="128" t="s">
        <v>19</v>
      </c>
      <c r="B2" s="128"/>
      <c r="C2" s="128"/>
      <c r="D2" s="128"/>
      <c r="E2" s="128"/>
      <c r="F2" s="128"/>
      <c r="G2" s="128"/>
      <c r="H2" s="128"/>
    </row>
    <row r="3" spans="1:8" ht="12.75">
      <c r="A3"/>
      <c r="B3" s="6"/>
      <c r="C3" s="6"/>
      <c r="D3" s="6"/>
      <c r="E3" s="6"/>
      <c r="F3" s="6"/>
      <c r="G3" s="6"/>
      <c r="H3" s="6"/>
    </row>
    <row r="4" spans="1:8" ht="12.75">
      <c r="A4" s="129" t="s">
        <v>20</v>
      </c>
      <c r="B4" s="129"/>
      <c r="C4" s="129"/>
      <c r="D4" s="129"/>
      <c r="E4" s="129"/>
      <c r="F4" s="7"/>
      <c r="G4" s="6"/>
      <c r="H4" s="6"/>
    </row>
    <row r="5" spans="1:8" ht="12.75">
      <c r="A5" s="129" t="s">
        <v>31</v>
      </c>
      <c r="B5" s="129"/>
      <c r="C5" s="129"/>
      <c r="D5" s="129"/>
      <c r="E5" s="129"/>
      <c r="F5" s="129"/>
      <c r="G5" s="6"/>
      <c r="H5" s="6"/>
    </row>
    <row r="6" spans="1:6" ht="12.75">
      <c r="A6" s="25" t="s">
        <v>38</v>
      </c>
      <c r="B6" s="25"/>
      <c r="C6" s="25"/>
      <c r="D6" s="25"/>
      <c r="E6" s="25" t="s">
        <v>32</v>
      </c>
      <c r="F6" s="32" t="s">
        <v>87</v>
      </c>
    </row>
    <row r="7" spans="1:8" ht="13.5" thickBot="1">
      <c r="A7"/>
      <c r="B7"/>
      <c r="C7"/>
      <c r="D7" s="9"/>
      <c r="E7"/>
      <c r="F7" s="8"/>
      <c r="G7"/>
      <c r="H7" s="9"/>
    </row>
    <row r="8" spans="1:8" ht="51.75" thickBot="1">
      <c r="A8" s="68" t="s">
        <v>21</v>
      </c>
      <c r="B8" s="69" t="s">
        <v>22</v>
      </c>
      <c r="C8" s="69" t="s">
        <v>33</v>
      </c>
      <c r="D8" s="70" t="s">
        <v>26</v>
      </c>
      <c r="E8" s="69" t="s">
        <v>37</v>
      </c>
      <c r="F8" s="69" t="s">
        <v>23</v>
      </c>
      <c r="G8" s="69" t="s">
        <v>24</v>
      </c>
      <c r="H8" s="71" t="s">
        <v>25</v>
      </c>
    </row>
    <row r="9" spans="1:8" ht="38.25">
      <c r="A9" s="101">
        <v>1</v>
      </c>
      <c r="B9" s="143" t="s">
        <v>27</v>
      </c>
      <c r="C9" s="72" t="s">
        <v>46</v>
      </c>
      <c r="D9" s="72" t="s">
        <v>47</v>
      </c>
      <c r="E9" s="73">
        <v>22.1</v>
      </c>
      <c r="F9" s="139" t="s">
        <v>128</v>
      </c>
      <c r="G9" s="136" t="s">
        <v>36</v>
      </c>
      <c r="H9" s="131" t="s">
        <v>28</v>
      </c>
    </row>
    <row r="10" spans="1:8" ht="38.25">
      <c r="A10" s="26">
        <v>2</v>
      </c>
      <c r="B10" s="144"/>
      <c r="C10" s="21" t="s">
        <v>48</v>
      </c>
      <c r="D10" s="21" t="s">
        <v>49</v>
      </c>
      <c r="E10" s="22">
        <v>12.17</v>
      </c>
      <c r="F10" s="140"/>
      <c r="G10" s="137"/>
      <c r="H10" s="132"/>
    </row>
    <row r="11" spans="1:8" ht="38.25">
      <c r="A11" s="26">
        <v>3</v>
      </c>
      <c r="B11" s="144"/>
      <c r="C11" s="21" t="s">
        <v>50</v>
      </c>
      <c r="D11" s="21" t="s">
        <v>51</v>
      </c>
      <c r="E11" s="22">
        <v>15.42</v>
      </c>
      <c r="F11" s="140"/>
      <c r="G11" s="137"/>
      <c r="H11" s="132"/>
    </row>
    <row r="12" spans="1:8" ht="51">
      <c r="A12" s="26">
        <v>4</v>
      </c>
      <c r="B12" s="144"/>
      <c r="C12" s="21" t="s">
        <v>52</v>
      </c>
      <c r="D12" s="21" t="s">
        <v>53</v>
      </c>
      <c r="E12" s="22">
        <v>623.68</v>
      </c>
      <c r="F12" s="140"/>
      <c r="G12" s="137"/>
      <c r="H12" s="132"/>
    </row>
    <row r="13" spans="1:8" ht="38.25">
      <c r="A13" s="26">
        <v>5</v>
      </c>
      <c r="B13" s="144"/>
      <c r="C13" s="21" t="s">
        <v>54</v>
      </c>
      <c r="D13" s="21" t="s">
        <v>55</v>
      </c>
      <c r="E13" s="22">
        <f>324*100000/394074</f>
        <v>82.21806056730462</v>
      </c>
      <c r="F13" s="140"/>
      <c r="G13" s="137"/>
      <c r="H13" s="132"/>
    </row>
    <row r="14" spans="1:8" ht="25.5">
      <c r="A14" s="134">
        <v>6</v>
      </c>
      <c r="B14" s="144"/>
      <c r="C14" s="130" t="s">
        <v>56</v>
      </c>
      <c r="D14" s="21" t="s">
        <v>57</v>
      </c>
      <c r="E14" s="22">
        <f>86*100000/394074</f>
        <v>21.823312372803077</v>
      </c>
      <c r="F14" s="140"/>
      <c r="G14" s="137"/>
      <c r="H14" s="132"/>
    </row>
    <row r="15" spans="1:8" ht="25.5">
      <c r="A15" s="134">
        <v>7</v>
      </c>
      <c r="B15" s="144"/>
      <c r="C15" s="130"/>
      <c r="D15" s="21" t="s">
        <v>58</v>
      </c>
      <c r="E15" s="22">
        <f>94*100000/394074</f>
        <v>23.853387942366155</v>
      </c>
      <c r="F15" s="140"/>
      <c r="G15" s="137"/>
      <c r="H15" s="132"/>
    </row>
    <row r="16" spans="1:8" ht="25.5">
      <c r="A16" s="134">
        <v>7</v>
      </c>
      <c r="B16" s="144"/>
      <c r="C16" s="130" t="s">
        <v>59</v>
      </c>
      <c r="D16" s="21" t="s">
        <v>60</v>
      </c>
      <c r="E16" s="22">
        <f>141*100000/394074</f>
        <v>35.78008191354923</v>
      </c>
      <c r="F16" s="140"/>
      <c r="G16" s="137"/>
      <c r="H16" s="132"/>
    </row>
    <row r="17" spans="1:8" ht="38.25">
      <c r="A17" s="134">
        <v>9</v>
      </c>
      <c r="B17" s="144"/>
      <c r="C17" s="130"/>
      <c r="D17" s="21" t="s">
        <v>61</v>
      </c>
      <c r="E17" s="22">
        <f>144*100000/394074</f>
        <v>36.541360252135384</v>
      </c>
      <c r="F17" s="140"/>
      <c r="G17" s="137"/>
      <c r="H17" s="132"/>
    </row>
    <row r="18" spans="1:8" ht="38.25">
      <c r="A18" s="134">
        <v>10</v>
      </c>
      <c r="B18" s="144"/>
      <c r="C18" s="130"/>
      <c r="D18" s="21" t="s">
        <v>62</v>
      </c>
      <c r="E18" s="22">
        <f>0*100000/394074</f>
        <v>0</v>
      </c>
      <c r="F18" s="140"/>
      <c r="G18" s="137"/>
      <c r="H18" s="132"/>
    </row>
    <row r="19" spans="1:8" ht="63.75">
      <c r="A19" s="26">
        <v>8</v>
      </c>
      <c r="B19" s="144"/>
      <c r="C19" s="21" t="s">
        <v>63</v>
      </c>
      <c r="D19" s="21" t="s">
        <v>64</v>
      </c>
      <c r="E19" s="22" t="s">
        <v>65</v>
      </c>
      <c r="F19" s="140"/>
      <c r="G19" s="137"/>
      <c r="H19" s="132"/>
    </row>
    <row r="20" spans="1:8" ht="63.75">
      <c r="A20" s="26">
        <v>9</v>
      </c>
      <c r="B20" s="144"/>
      <c r="C20" s="21" t="s">
        <v>66</v>
      </c>
      <c r="D20" s="21" t="s">
        <v>67</v>
      </c>
      <c r="E20" s="22" t="s">
        <v>68</v>
      </c>
      <c r="F20" s="140"/>
      <c r="G20" s="137"/>
      <c r="H20" s="132"/>
    </row>
    <row r="21" spans="1:8" ht="51">
      <c r="A21" s="26">
        <v>10</v>
      </c>
      <c r="B21" s="144"/>
      <c r="C21" s="21" t="s">
        <v>69</v>
      </c>
      <c r="D21" s="21" t="s">
        <v>70</v>
      </c>
      <c r="E21" s="22" t="s">
        <v>84</v>
      </c>
      <c r="F21" s="140"/>
      <c r="G21" s="137"/>
      <c r="H21" s="132"/>
    </row>
    <row r="22" spans="1:8" ht="76.5">
      <c r="A22" s="26">
        <v>11</v>
      </c>
      <c r="B22" s="144"/>
      <c r="C22" s="21" t="s">
        <v>71</v>
      </c>
      <c r="D22" s="21" t="s">
        <v>72</v>
      </c>
      <c r="E22" s="22" t="s">
        <v>68</v>
      </c>
      <c r="F22" s="140"/>
      <c r="G22" s="137"/>
      <c r="H22" s="132"/>
    </row>
    <row r="23" spans="1:8" ht="51" customHeight="1">
      <c r="A23" s="26">
        <v>13</v>
      </c>
      <c r="B23" s="144"/>
      <c r="C23" s="21" t="s">
        <v>73</v>
      </c>
      <c r="D23" s="21" t="s">
        <v>74</v>
      </c>
      <c r="E23" s="23">
        <v>0.2</v>
      </c>
      <c r="F23" s="140"/>
      <c r="G23" s="137"/>
      <c r="H23" s="132"/>
    </row>
    <row r="24" spans="1:8" ht="25.5">
      <c r="A24" s="134">
        <v>14</v>
      </c>
      <c r="B24" s="144"/>
      <c r="C24" s="130" t="s">
        <v>75</v>
      </c>
      <c r="D24" s="21" t="s">
        <v>76</v>
      </c>
      <c r="E24" s="22">
        <v>1</v>
      </c>
      <c r="F24" s="140"/>
      <c r="G24" s="137"/>
      <c r="H24" s="132"/>
    </row>
    <row r="25" spans="1:8" ht="25.5">
      <c r="A25" s="134">
        <v>21</v>
      </c>
      <c r="B25" s="144"/>
      <c r="C25" s="130"/>
      <c r="D25" s="21" t="s">
        <v>77</v>
      </c>
      <c r="E25" s="22">
        <v>1</v>
      </c>
      <c r="F25" s="140"/>
      <c r="G25" s="137"/>
      <c r="H25" s="132"/>
    </row>
    <row r="26" spans="1:8" ht="25.5">
      <c r="A26" s="134">
        <v>15</v>
      </c>
      <c r="B26" s="144"/>
      <c r="C26" s="130" t="s">
        <v>78</v>
      </c>
      <c r="D26" s="21" t="s">
        <v>79</v>
      </c>
      <c r="E26" s="22">
        <v>67</v>
      </c>
      <c r="F26" s="140"/>
      <c r="G26" s="137"/>
      <c r="H26" s="132"/>
    </row>
    <row r="27" spans="1:8" ht="13.5" thickBot="1">
      <c r="A27" s="135">
        <v>23</v>
      </c>
      <c r="B27" s="122"/>
      <c r="C27" s="123"/>
      <c r="D27" s="24" t="s">
        <v>80</v>
      </c>
      <c r="E27" s="30">
        <v>17</v>
      </c>
      <c r="F27" s="141"/>
      <c r="G27" s="138"/>
      <c r="H27" s="133"/>
    </row>
    <row r="28" spans="1:6" ht="12.75">
      <c r="A28" s="142" t="s">
        <v>88</v>
      </c>
      <c r="B28" s="142"/>
      <c r="C28" s="142"/>
      <c r="D28" s="142"/>
      <c r="E28" s="142"/>
      <c r="F28" s="10"/>
    </row>
    <row r="29" spans="1:7" ht="12.75">
      <c r="A29" s="31"/>
      <c r="G29" s="11"/>
    </row>
    <row r="30" spans="1:6" ht="12.75">
      <c r="A30" s="31"/>
      <c r="F30" s="1"/>
    </row>
  </sheetData>
  <mergeCells count="17">
    <mergeCell ref="F9:F27"/>
    <mergeCell ref="A28:E28"/>
    <mergeCell ref="A5:F5"/>
    <mergeCell ref="B9:B27"/>
    <mergeCell ref="C16:C18"/>
    <mergeCell ref="C24:C25"/>
    <mergeCell ref="C26:C27"/>
    <mergeCell ref="A1:H1"/>
    <mergeCell ref="A2:H2"/>
    <mergeCell ref="A4:E4"/>
    <mergeCell ref="C14:C15"/>
    <mergeCell ref="H9:H27"/>
    <mergeCell ref="A14:A15"/>
    <mergeCell ref="A16:A18"/>
    <mergeCell ref="A24:A25"/>
    <mergeCell ref="A26:A27"/>
    <mergeCell ref="G9:G27"/>
  </mergeCells>
  <printOptions horizontalCentered="1"/>
  <pageMargins left="0.2755905511811024" right="0.37" top="1.1023622047244095" bottom="0.2755905511811024" header="0" footer="0"/>
  <pageSetup fitToHeight="6" horizontalDpi="300" verticalDpi="300" orientation="landscape" scale="80" r:id="rId3"/>
  <legacyDrawing r:id="rId2"/>
</worksheet>
</file>

<file path=xl/worksheets/sheet2.xml><?xml version="1.0" encoding="utf-8"?>
<worksheet xmlns="http://schemas.openxmlformats.org/spreadsheetml/2006/main" xmlns:r="http://schemas.openxmlformats.org/officeDocument/2006/relationships">
  <dimension ref="A1:K29"/>
  <sheetViews>
    <sheetView zoomScale="70" zoomScaleNormal="70" zoomScaleSheetLayoutView="70" workbookViewId="0" topLeftCell="C15">
      <selection activeCell="F18" sqref="F18"/>
    </sheetView>
  </sheetViews>
  <sheetFormatPr defaultColWidth="11.421875" defaultRowHeight="12.75"/>
  <cols>
    <col min="1" max="1" width="4.00390625" style="12" bestFit="1" customWidth="1"/>
    <col min="2" max="2" width="19.140625" style="12" customWidth="1"/>
    <col min="3" max="3" width="22.421875" style="12" customWidth="1"/>
    <col min="4" max="4" width="18.57421875" style="12" customWidth="1"/>
    <col min="5" max="5" width="20.7109375" style="12" customWidth="1"/>
    <col min="6" max="6" width="54.140625" style="12" customWidth="1"/>
    <col min="7" max="7" width="15.00390625" style="12" customWidth="1"/>
    <col min="8" max="8" width="16.28125" style="12" customWidth="1"/>
    <col min="9" max="9" width="25.7109375" style="12" customWidth="1"/>
    <col min="10" max="10" width="14.28125" style="98" customWidth="1"/>
    <col min="11" max="16384" width="11.421875" style="12" customWidth="1"/>
  </cols>
  <sheetData>
    <row r="1" spans="1:9" ht="18">
      <c r="A1" s="147" t="s">
        <v>81</v>
      </c>
      <c r="B1" s="147"/>
      <c r="C1" s="147"/>
      <c r="D1" s="147"/>
      <c r="E1" s="147"/>
      <c r="F1" s="147"/>
      <c r="G1" s="147"/>
      <c r="H1" s="147"/>
      <c r="I1" s="147"/>
    </row>
    <row r="2" spans="1:9" ht="15.75">
      <c r="A2" s="148" t="s">
        <v>19</v>
      </c>
      <c r="B2" s="148"/>
      <c r="C2" s="148"/>
      <c r="D2" s="148"/>
      <c r="E2" s="148"/>
      <c r="F2" s="148"/>
      <c r="G2" s="148"/>
      <c r="H2" s="148"/>
      <c r="I2" s="148"/>
    </row>
    <row r="3" spans="2:8" ht="12.75">
      <c r="B3" s="13"/>
      <c r="C3" s="13"/>
      <c r="D3" s="13"/>
      <c r="E3" s="13"/>
      <c r="F3" s="13"/>
      <c r="G3" s="13"/>
      <c r="H3" s="13"/>
    </row>
    <row r="4" spans="1:10" s="116" customFormat="1" ht="12.75">
      <c r="A4" s="129" t="s">
        <v>136</v>
      </c>
      <c r="B4" s="129"/>
      <c r="C4" s="129"/>
      <c r="D4" s="129"/>
      <c r="E4" s="129"/>
      <c r="F4" s="129"/>
      <c r="G4" s="13"/>
      <c r="H4" s="13"/>
      <c r="I4" s="13"/>
      <c r="J4" s="115"/>
    </row>
    <row r="5" spans="1:10" s="116" customFormat="1" ht="12.75">
      <c r="A5" s="129" t="s">
        <v>137</v>
      </c>
      <c r="B5" s="129"/>
      <c r="C5" s="129"/>
      <c r="D5" s="129"/>
      <c r="E5" s="129"/>
      <c r="F5" s="129"/>
      <c r="G5" s="129"/>
      <c r="H5" s="13"/>
      <c r="I5" s="13"/>
      <c r="J5" s="115"/>
    </row>
    <row r="6" spans="1:10" s="116" customFormat="1" ht="12.75">
      <c r="A6" s="25" t="s">
        <v>138</v>
      </c>
      <c r="B6" s="25"/>
      <c r="C6" s="25"/>
      <c r="D6" s="25"/>
      <c r="E6" s="25"/>
      <c r="F6" s="25" t="s">
        <v>86</v>
      </c>
      <c r="G6" s="25"/>
      <c r="H6" s="25"/>
      <c r="I6" s="25"/>
      <c r="J6" s="115"/>
    </row>
    <row r="7" ht="13.5" thickBot="1"/>
    <row r="8" spans="1:10" s="75" customFormat="1" ht="11.25">
      <c r="A8" s="151" t="s">
        <v>21</v>
      </c>
      <c r="B8" s="153" t="s">
        <v>39</v>
      </c>
      <c r="C8" s="153" t="s">
        <v>40</v>
      </c>
      <c r="D8" s="145" t="s">
        <v>26</v>
      </c>
      <c r="E8" s="153" t="s">
        <v>41</v>
      </c>
      <c r="F8" s="153" t="s">
        <v>42</v>
      </c>
      <c r="G8" s="155" t="s">
        <v>29</v>
      </c>
      <c r="H8" s="155"/>
      <c r="I8" s="156" t="s">
        <v>43</v>
      </c>
      <c r="J8" s="99"/>
    </row>
    <row r="9" spans="1:10" s="75" customFormat="1" ht="34.5" thickBot="1">
      <c r="A9" s="152"/>
      <c r="B9" s="154"/>
      <c r="C9" s="154"/>
      <c r="D9" s="146"/>
      <c r="E9" s="154" t="s">
        <v>34</v>
      </c>
      <c r="F9" s="154"/>
      <c r="G9" s="74" t="s">
        <v>44</v>
      </c>
      <c r="H9" s="74" t="s">
        <v>45</v>
      </c>
      <c r="I9" s="157"/>
      <c r="J9" s="99"/>
    </row>
    <row r="10" spans="1:11" ht="140.25">
      <c r="A10" s="101">
        <v>1</v>
      </c>
      <c r="B10" s="126" t="s">
        <v>27</v>
      </c>
      <c r="C10" s="72" t="s">
        <v>46</v>
      </c>
      <c r="D10" s="72" t="s">
        <v>94</v>
      </c>
      <c r="E10" s="104" t="s">
        <v>91</v>
      </c>
      <c r="F10" s="102" t="s">
        <v>129</v>
      </c>
      <c r="G10" s="103">
        <v>1</v>
      </c>
      <c r="H10" s="117">
        <f>2-(29.7/22.1)</f>
        <v>0.656108597285068</v>
      </c>
      <c r="I10" s="120" t="s">
        <v>4</v>
      </c>
      <c r="K10" s="12">
        <f>29.77-22.83</f>
        <v>6.940000000000001</v>
      </c>
    </row>
    <row r="11" spans="1:9" ht="140.25">
      <c r="A11" s="26">
        <v>2</v>
      </c>
      <c r="B11" s="127"/>
      <c r="C11" s="21" t="s">
        <v>48</v>
      </c>
      <c r="D11" s="21" t="s">
        <v>49</v>
      </c>
      <c r="E11" s="105" t="s">
        <v>90</v>
      </c>
      <c r="F11" s="15" t="s">
        <v>130</v>
      </c>
      <c r="G11" s="16">
        <v>1</v>
      </c>
      <c r="H11" s="17">
        <f>2-(9.5/12.175)</f>
        <v>1.2197125256673513</v>
      </c>
      <c r="I11" s="121"/>
    </row>
    <row r="12" spans="1:9" ht="114.75">
      <c r="A12" s="26">
        <v>3</v>
      </c>
      <c r="B12" s="127"/>
      <c r="C12" s="21" t="s">
        <v>50</v>
      </c>
      <c r="D12" s="21" t="s">
        <v>51</v>
      </c>
      <c r="E12" s="105" t="s">
        <v>92</v>
      </c>
      <c r="F12" s="15" t="s">
        <v>132</v>
      </c>
      <c r="G12" s="16">
        <v>1</v>
      </c>
      <c r="H12" s="17">
        <f>2-(14.25/15.42)</f>
        <v>1.075875486381323</v>
      </c>
      <c r="I12" s="121"/>
    </row>
    <row r="13" spans="1:10" ht="99" customHeight="1">
      <c r="A13" s="26">
        <v>4</v>
      </c>
      <c r="B13" s="127"/>
      <c r="C13" s="21" t="s">
        <v>52</v>
      </c>
      <c r="D13" s="21" t="s">
        <v>53</v>
      </c>
      <c r="E13" s="105" t="s">
        <v>93</v>
      </c>
      <c r="F13" s="15" t="s">
        <v>131</v>
      </c>
      <c r="G13" s="16">
        <v>1</v>
      </c>
      <c r="H13" s="17">
        <v>0.9</v>
      </c>
      <c r="I13" s="121"/>
      <c r="J13" s="100"/>
    </row>
    <row r="14" spans="1:9" ht="114.75" customHeight="1">
      <c r="A14" s="26">
        <v>5</v>
      </c>
      <c r="B14" s="127"/>
      <c r="C14" s="21" t="s">
        <v>54</v>
      </c>
      <c r="D14" s="21" t="s">
        <v>55</v>
      </c>
      <c r="E14" s="105">
        <f>324*100000/394074</f>
        <v>82.21806056730462</v>
      </c>
      <c r="F14" s="15" t="s">
        <v>1</v>
      </c>
      <c r="G14" s="18">
        <v>1</v>
      </c>
      <c r="H14" s="118">
        <f>2-(85/82.22)</f>
        <v>0.9661882753587934</v>
      </c>
      <c r="I14" s="121"/>
    </row>
    <row r="15" spans="1:9" ht="102">
      <c r="A15" s="134">
        <v>6</v>
      </c>
      <c r="B15" s="127"/>
      <c r="C15" s="130" t="s">
        <v>56</v>
      </c>
      <c r="D15" s="21" t="s">
        <v>57</v>
      </c>
      <c r="E15" s="105">
        <f>86*100000/394074</f>
        <v>21.823312372803077</v>
      </c>
      <c r="F15" s="15" t="s">
        <v>133</v>
      </c>
      <c r="G15" s="16">
        <v>1</v>
      </c>
      <c r="H15" s="17">
        <f>2-(23.7/21.82)</f>
        <v>0.9138405132905592</v>
      </c>
      <c r="I15" s="95"/>
    </row>
    <row r="16" spans="1:11" ht="102">
      <c r="A16" s="134">
        <v>7</v>
      </c>
      <c r="B16" s="127"/>
      <c r="C16" s="130"/>
      <c r="D16" s="21" t="s">
        <v>58</v>
      </c>
      <c r="E16" s="105">
        <f>94*100000/394074</f>
        <v>23.853387942366155</v>
      </c>
      <c r="F16" s="15" t="s">
        <v>2</v>
      </c>
      <c r="G16" s="18">
        <v>1</v>
      </c>
      <c r="H16" s="118">
        <f>2-(53/23.85)</f>
        <v>-0.22222222222222188</v>
      </c>
      <c r="I16" s="95"/>
      <c r="K16" s="14"/>
    </row>
    <row r="17" spans="1:11" ht="114.75">
      <c r="A17" s="134">
        <v>7</v>
      </c>
      <c r="B17" s="127"/>
      <c r="C17" s="130" t="s">
        <v>59</v>
      </c>
      <c r="D17" s="21" t="s">
        <v>60</v>
      </c>
      <c r="E17" s="105">
        <f>141*100000/394074</f>
        <v>35.78008191354923</v>
      </c>
      <c r="F17" s="15" t="s">
        <v>3</v>
      </c>
      <c r="G17" s="16">
        <v>1</v>
      </c>
      <c r="H17" s="17">
        <f>2-(43.7/35.78)</f>
        <v>0.7786472889882616</v>
      </c>
      <c r="I17" s="95"/>
      <c r="K17" s="14"/>
    </row>
    <row r="18" spans="1:9" ht="114.75">
      <c r="A18" s="134">
        <v>9</v>
      </c>
      <c r="B18" s="127"/>
      <c r="C18" s="130"/>
      <c r="D18" s="21" t="s">
        <v>61</v>
      </c>
      <c r="E18" s="105">
        <f>144*100000/394074</f>
        <v>36.541360252135384</v>
      </c>
      <c r="F18" s="15" t="s">
        <v>151</v>
      </c>
      <c r="G18" s="16">
        <v>1</v>
      </c>
      <c r="H18" s="16">
        <f>2-(32.5/36.54)</f>
        <v>1.1105637657361795</v>
      </c>
      <c r="I18" s="95"/>
    </row>
    <row r="19" spans="1:9" ht="76.5">
      <c r="A19" s="134">
        <v>10</v>
      </c>
      <c r="B19" s="127"/>
      <c r="C19" s="130"/>
      <c r="D19" s="21" t="s">
        <v>62</v>
      </c>
      <c r="E19" s="105">
        <f>0*100000/394074</f>
        <v>0</v>
      </c>
      <c r="F19" s="15" t="s">
        <v>0</v>
      </c>
      <c r="G19" s="16">
        <v>1</v>
      </c>
      <c r="H19" s="16">
        <v>1</v>
      </c>
      <c r="I19" s="95"/>
    </row>
    <row r="20" spans="1:9" ht="242.25">
      <c r="A20" s="26">
        <v>8</v>
      </c>
      <c r="B20" s="127"/>
      <c r="C20" s="21" t="s">
        <v>63</v>
      </c>
      <c r="D20" s="21" t="s">
        <v>64</v>
      </c>
      <c r="E20" s="105" t="s">
        <v>65</v>
      </c>
      <c r="F20" s="15" t="s">
        <v>6</v>
      </c>
      <c r="G20" s="16">
        <v>1</v>
      </c>
      <c r="H20" s="17">
        <v>1</v>
      </c>
      <c r="I20" s="96"/>
    </row>
    <row r="21" spans="1:9" ht="76.5">
      <c r="A21" s="26">
        <v>9</v>
      </c>
      <c r="B21" s="127"/>
      <c r="C21" s="21" t="s">
        <v>66</v>
      </c>
      <c r="D21" s="21" t="s">
        <v>67</v>
      </c>
      <c r="E21" s="105" t="s">
        <v>68</v>
      </c>
      <c r="F21" s="15" t="s">
        <v>95</v>
      </c>
      <c r="G21" s="16">
        <v>1</v>
      </c>
      <c r="H21" s="16">
        <v>1</v>
      </c>
      <c r="I21" s="28"/>
    </row>
    <row r="22" spans="1:9" ht="102">
      <c r="A22" s="26">
        <v>10</v>
      </c>
      <c r="B22" s="127"/>
      <c r="C22" s="21" t="s">
        <v>69</v>
      </c>
      <c r="D22" s="21" t="s">
        <v>70</v>
      </c>
      <c r="E22" s="105" t="s">
        <v>84</v>
      </c>
      <c r="F22" s="15" t="s">
        <v>7</v>
      </c>
      <c r="G22" s="16">
        <v>1</v>
      </c>
      <c r="H22" s="16">
        <v>1</v>
      </c>
      <c r="I22" s="27"/>
    </row>
    <row r="23" spans="1:9" ht="127.5">
      <c r="A23" s="26">
        <v>11</v>
      </c>
      <c r="B23" s="127"/>
      <c r="C23" s="21" t="s">
        <v>71</v>
      </c>
      <c r="D23" s="21" t="s">
        <v>72</v>
      </c>
      <c r="E23" s="105" t="s">
        <v>68</v>
      </c>
      <c r="F23" s="15" t="s">
        <v>8</v>
      </c>
      <c r="G23" s="16">
        <v>1</v>
      </c>
      <c r="H23" s="16">
        <v>1</v>
      </c>
      <c r="I23" s="27"/>
    </row>
    <row r="24" spans="1:9" ht="89.25">
      <c r="A24" s="26">
        <v>14</v>
      </c>
      <c r="B24" s="127"/>
      <c r="C24" s="21" t="s">
        <v>85</v>
      </c>
      <c r="D24" s="21" t="s">
        <v>74</v>
      </c>
      <c r="E24" s="106">
        <v>0.2</v>
      </c>
      <c r="F24" s="15" t="s">
        <v>82</v>
      </c>
      <c r="G24" s="16">
        <v>1</v>
      </c>
      <c r="H24" s="16">
        <v>1</v>
      </c>
      <c r="I24" s="97" t="s">
        <v>83</v>
      </c>
    </row>
    <row r="25" spans="1:9" ht="51">
      <c r="A25" s="134">
        <v>16</v>
      </c>
      <c r="B25" s="127"/>
      <c r="C25" s="130" t="s">
        <v>75</v>
      </c>
      <c r="D25" s="21" t="s">
        <v>76</v>
      </c>
      <c r="E25" s="105">
        <v>1</v>
      </c>
      <c r="F25" s="15" t="s">
        <v>96</v>
      </c>
      <c r="G25" s="16">
        <v>1</v>
      </c>
      <c r="H25" s="16">
        <v>1</v>
      </c>
      <c r="I25" s="97"/>
    </row>
    <row r="26" spans="1:9" ht="51">
      <c r="A26" s="134"/>
      <c r="B26" s="127"/>
      <c r="C26" s="130"/>
      <c r="D26" s="21" t="s">
        <v>77</v>
      </c>
      <c r="E26" s="105">
        <v>1</v>
      </c>
      <c r="F26" s="15" t="s">
        <v>97</v>
      </c>
      <c r="G26" s="16">
        <v>1</v>
      </c>
      <c r="H26" s="16">
        <v>1</v>
      </c>
      <c r="I26" s="97"/>
    </row>
    <row r="27" spans="1:9" ht="151.5" customHeight="1">
      <c r="A27" s="134">
        <v>17</v>
      </c>
      <c r="B27" s="127"/>
      <c r="C27" s="130" t="s">
        <v>78</v>
      </c>
      <c r="D27" s="21" t="s">
        <v>79</v>
      </c>
      <c r="E27" s="105">
        <v>67</v>
      </c>
      <c r="F27" s="15" t="s">
        <v>9</v>
      </c>
      <c r="G27" s="16">
        <v>1</v>
      </c>
      <c r="H27" s="17">
        <v>1</v>
      </c>
      <c r="I27" s="124" t="s">
        <v>5</v>
      </c>
    </row>
    <row r="28" spans="1:9" ht="127.5" customHeight="1" thickBot="1">
      <c r="A28" s="135"/>
      <c r="B28" s="119"/>
      <c r="C28" s="123"/>
      <c r="D28" s="24" t="s">
        <v>80</v>
      </c>
      <c r="E28" s="107">
        <v>17</v>
      </c>
      <c r="F28" s="19" t="s">
        <v>89</v>
      </c>
      <c r="G28" s="20">
        <v>1</v>
      </c>
      <c r="H28" s="29">
        <v>1</v>
      </c>
      <c r="I28" s="125"/>
    </row>
    <row r="29" spans="1:9" ht="12.75">
      <c r="A29" s="149" t="s">
        <v>35</v>
      </c>
      <c r="B29" s="150"/>
      <c r="C29" s="150"/>
      <c r="D29" s="150"/>
      <c r="E29" s="150"/>
      <c r="F29" s="150"/>
      <c r="G29" s="150"/>
      <c r="H29" s="150"/>
      <c r="I29" s="150"/>
    </row>
  </sheetData>
  <mergeCells count="24">
    <mergeCell ref="A29:I29"/>
    <mergeCell ref="A8:A9"/>
    <mergeCell ref="B8:B9"/>
    <mergeCell ref="E8:E9"/>
    <mergeCell ref="F8:F9"/>
    <mergeCell ref="C8:C9"/>
    <mergeCell ref="G8:H8"/>
    <mergeCell ref="I8:I9"/>
    <mergeCell ref="C15:C16"/>
    <mergeCell ref="C27:C28"/>
    <mergeCell ref="A5:G5"/>
    <mergeCell ref="A1:I1"/>
    <mergeCell ref="A2:I2"/>
    <mergeCell ref="A4:F4"/>
    <mergeCell ref="D8:D9"/>
    <mergeCell ref="A15:A16"/>
    <mergeCell ref="A17:A19"/>
    <mergeCell ref="C17:C19"/>
    <mergeCell ref="I27:I28"/>
    <mergeCell ref="C25:C26"/>
    <mergeCell ref="B10:B28"/>
    <mergeCell ref="A25:A26"/>
    <mergeCell ref="A27:A28"/>
    <mergeCell ref="I10:I14"/>
  </mergeCells>
  <printOptions horizontalCentered="1"/>
  <pageMargins left="0.15748031496062992" right="0.15748031496062992" top="0.78" bottom="0.26" header="0" footer="0"/>
  <pageSetup fitToHeight="4"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22"/>
  <sheetViews>
    <sheetView zoomScale="70" zoomScaleNormal="70" workbookViewId="0" topLeftCell="A1">
      <selection activeCell="A8" sqref="A8"/>
    </sheetView>
  </sheetViews>
  <sheetFormatPr defaultColWidth="11.421875" defaultRowHeight="12.75"/>
  <cols>
    <col min="1" max="1" width="4.00390625" style="1" bestFit="1" customWidth="1"/>
    <col min="2" max="2" width="23.8515625" style="1" customWidth="1"/>
    <col min="3" max="3" width="17.00390625" style="1" customWidth="1"/>
    <col min="4" max="4" width="12.8515625" style="1" customWidth="1"/>
    <col min="5" max="5" width="15.8515625" style="1" customWidth="1"/>
    <col min="6" max="6" width="14.421875" style="1" customWidth="1"/>
    <col min="7" max="7" width="13.421875" style="94" bestFit="1" customWidth="1"/>
    <col min="8" max="8" width="15.140625" style="94" customWidth="1"/>
    <col min="9" max="9" width="12.8515625" style="1" customWidth="1"/>
    <col min="10" max="10" width="15.8515625" style="93" customWidth="1"/>
    <col min="11" max="11" width="32.28125" style="1" customWidth="1"/>
    <col min="12" max="16384" width="12.8515625" style="1" customWidth="1"/>
  </cols>
  <sheetData>
    <row r="1" spans="1:11" ht="15">
      <c r="A1" s="158" t="s">
        <v>98</v>
      </c>
      <c r="B1" s="158"/>
      <c r="C1" s="158"/>
      <c r="D1" s="158"/>
      <c r="E1" s="158"/>
      <c r="F1" s="158"/>
      <c r="G1" s="158"/>
      <c r="H1" s="158"/>
      <c r="I1" s="158"/>
      <c r="J1" s="158"/>
      <c r="K1" s="158"/>
    </row>
    <row r="2" spans="1:11" ht="15">
      <c r="A2" s="158" t="s">
        <v>99</v>
      </c>
      <c r="B2" s="158"/>
      <c r="C2" s="158"/>
      <c r="D2" s="158"/>
      <c r="E2" s="158"/>
      <c r="F2" s="158"/>
      <c r="G2" s="158"/>
      <c r="H2" s="158"/>
      <c r="I2" s="158"/>
      <c r="J2" s="158"/>
      <c r="K2" s="158"/>
    </row>
    <row r="3" spans="1:11" ht="15">
      <c r="A3" s="34"/>
      <c r="B3" s="34"/>
      <c r="C3" s="34"/>
      <c r="D3" s="34"/>
      <c r="E3" s="34"/>
      <c r="F3" s="34"/>
      <c r="G3" s="35"/>
      <c r="H3" s="35"/>
      <c r="I3" s="34"/>
      <c r="J3" s="36"/>
      <c r="K3" s="34"/>
    </row>
    <row r="4" spans="1:11" ht="15">
      <c r="A4" s="37" t="s">
        <v>100</v>
      </c>
      <c r="B4" s="37"/>
      <c r="C4" s="37"/>
      <c r="D4" s="37"/>
      <c r="E4" s="37"/>
      <c r="F4" s="37"/>
      <c r="G4" s="35"/>
      <c r="H4" s="35"/>
      <c r="I4" s="34"/>
      <c r="J4" s="36"/>
      <c r="K4" s="38"/>
    </row>
    <row r="5" spans="1:11" ht="15">
      <c r="A5" s="37" t="s">
        <v>101</v>
      </c>
      <c r="B5" s="37"/>
      <c r="C5" s="37"/>
      <c r="D5" s="37"/>
      <c r="E5" s="37"/>
      <c r="F5" s="37"/>
      <c r="G5" s="35"/>
      <c r="H5" s="35"/>
      <c r="I5" s="37"/>
      <c r="J5" s="36"/>
      <c r="K5" s="38"/>
    </row>
    <row r="6" spans="1:11" ht="15">
      <c r="A6" s="37" t="s">
        <v>102</v>
      </c>
      <c r="B6" s="37"/>
      <c r="C6" s="37"/>
      <c r="D6" s="37"/>
      <c r="E6" s="37"/>
      <c r="F6" s="37"/>
      <c r="G6" s="35"/>
      <c r="H6" s="35"/>
      <c r="I6" s="34"/>
      <c r="J6" s="36"/>
      <c r="K6" s="38"/>
    </row>
    <row r="7" spans="1:11" ht="15">
      <c r="A7" s="77" t="s">
        <v>38</v>
      </c>
      <c r="B7" s="77"/>
      <c r="C7" s="77"/>
      <c r="D7" s="77"/>
      <c r="E7" s="77"/>
      <c r="F7" s="77"/>
      <c r="G7" s="78"/>
      <c r="H7" s="79"/>
      <c r="I7" s="39"/>
      <c r="J7" s="36"/>
      <c r="K7" s="40"/>
    </row>
    <row r="8" spans="1:11" ht="13.5" thickBot="1">
      <c r="A8" s="41"/>
      <c r="B8" s="41"/>
      <c r="C8" s="42"/>
      <c r="D8" s="42"/>
      <c r="E8" s="42"/>
      <c r="F8" s="42"/>
      <c r="G8" s="43"/>
      <c r="H8" s="43"/>
      <c r="I8" s="42"/>
      <c r="J8" s="44"/>
      <c r="K8" s="41"/>
    </row>
    <row r="9" spans="1:11" s="5" customFormat="1" ht="23.25" thickBot="1">
      <c r="A9" s="45" t="s">
        <v>21</v>
      </c>
      <c r="B9" s="46" t="s">
        <v>103</v>
      </c>
      <c r="C9" s="46" t="s">
        <v>104</v>
      </c>
      <c r="D9" s="46" t="s">
        <v>23</v>
      </c>
      <c r="E9" s="46" t="s">
        <v>24</v>
      </c>
      <c r="F9" s="46" t="s">
        <v>25</v>
      </c>
      <c r="G9" s="47" t="s">
        <v>105</v>
      </c>
      <c r="H9" s="47" t="s">
        <v>106</v>
      </c>
      <c r="I9" s="46" t="s">
        <v>107</v>
      </c>
      <c r="J9" s="48" t="s">
        <v>108</v>
      </c>
      <c r="K9" s="49" t="s">
        <v>109</v>
      </c>
    </row>
    <row r="10" spans="1:11" s="84" customFormat="1" ht="51">
      <c r="A10" s="80">
        <v>1</v>
      </c>
      <c r="B10" s="81" t="s">
        <v>139</v>
      </c>
      <c r="C10" s="159" t="s">
        <v>110</v>
      </c>
      <c r="D10" s="162" t="s">
        <v>111</v>
      </c>
      <c r="E10" s="159" t="s">
        <v>112</v>
      </c>
      <c r="F10" s="159" t="s">
        <v>28</v>
      </c>
      <c r="G10" s="82">
        <v>39448</v>
      </c>
      <c r="H10" s="82">
        <v>39813</v>
      </c>
      <c r="I10" s="162" t="s">
        <v>113</v>
      </c>
      <c r="J10" s="83">
        <v>1285000000</v>
      </c>
      <c r="K10" s="165" t="s">
        <v>114</v>
      </c>
    </row>
    <row r="11" spans="1:11" s="84" customFormat="1" ht="51">
      <c r="A11" s="80">
        <v>2</v>
      </c>
      <c r="B11" s="108" t="s">
        <v>134</v>
      </c>
      <c r="C11" s="160"/>
      <c r="D11" s="163"/>
      <c r="E11" s="160"/>
      <c r="F11" s="160"/>
      <c r="G11" s="109">
        <v>39504</v>
      </c>
      <c r="H11" s="109">
        <v>39813</v>
      </c>
      <c r="I11" s="163"/>
      <c r="J11" s="110">
        <v>10000000</v>
      </c>
      <c r="K11" s="166"/>
    </row>
    <row r="12" spans="1:11" s="84" customFormat="1" ht="51">
      <c r="A12" s="80">
        <v>3</v>
      </c>
      <c r="B12" s="55" t="s">
        <v>140</v>
      </c>
      <c r="C12" s="160"/>
      <c r="D12" s="163"/>
      <c r="E12" s="160"/>
      <c r="F12" s="160"/>
      <c r="G12" s="85">
        <v>39448</v>
      </c>
      <c r="H12" s="85">
        <v>39813</v>
      </c>
      <c r="I12" s="163"/>
      <c r="J12" s="86">
        <v>40000000</v>
      </c>
      <c r="K12" s="167"/>
    </row>
    <row r="13" spans="1:11" s="84" customFormat="1" ht="51">
      <c r="A13" s="80">
        <v>4</v>
      </c>
      <c r="B13" s="55" t="s">
        <v>141</v>
      </c>
      <c r="C13" s="160"/>
      <c r="D13" s="163"/>
      <c r="E13" s="160"/>
      <c r="F13" s="160"/>
      <c r="G13" s="85">
        <v>39614</v>
      </c>
      <c r="H13" s="85">
        <v>39813</v>
      </c>
      <c r="I13" s="163"/>
      <c r="J13" s="86">
        <v>70000000</v>
      </c>
      <c r="K13" s="167"/>
    </row>
    <row r="14" spans="1:11" s="84" customFormat="1" ht="38.25">
      <c r="A14" s="80">
        <v>5</v>
      </c>
      <c r="B14" s="55" t="s">
        <v>126</v>
      </c>
      <c r="C14" s="160"/>
      <c r="D14" s="163"/>
      <c r="E14" s="160"/>
      <c r="F14" s="160"/>
      <c r="G14" s="85">
        <v>39585</v>
      </c>
      <c r="H14" s="85">
        <v>39803</v>
      </c>
      <c r="I14" s="163"/>
      <c r="J14" s="86">
        <v>33000000</v>
      </c>
      <c r="K14" s="167"/>
    </row>
    <row r="15" spans="1:11" s="84" customFormat="1" ht="38.25">
      <c r="A15" s="80">
        <v>6</v>
      </c>
      <c r="B15" s="55" t="s">
        <v>142</v>
      </c>
      <c r="C15" s="160"/>
      <c r="D15" s="163"/>
      <c r="E15" s="160"/>
      <c r="F15" s="160"/>
      <c r="G15" s="85">
        <v>39614</v>
      </c>
      <c r="H15" s="85">
        <v>39813</v>
      </c>
      <c r="I15" s="163"/>
      <c r="J15" s="86">
        <v>359322000</v>
      </c>
      <c r="K15" s="167"/>
    </row>
    <row r="16" spans="1:11" s="84" customFormat="1" ht="51">
      <c r="A16" s="80">
        <v>7</v>
      </c>
      <c r="B16" s="55" t="s">
        <v>143</v>
      </c>
      <c r="C16" s="160"/>
      <c r="D16" s="163"/>
      <c r="E16" s="160"/>
      <c r="F16" s="160"/>
      <c r="G16" s="85">
        <v>39462</v>
      </c>
      <c r="H16" s="85">
        <v>39813</v>
      </c>
      <c r="I16" s="163"/>
      <c r="J16" s="86">
        <v>30000000</v>
      </c>
      <c r="K16" s="87" t="s">
        <v>64</v>
      </c>
    </row>
    <row r="17" spans="1:11" s="84" customFormat="1" ht="409.5">
      <c r="A17" s="80">
        <v>8</v>
      </c>
      <c r="B17" s="55" t="s">
        <v>144</v>
      </c>
      <c r="C17" s="160"/>
      <c r="D17" s="163"/>
      <c r="E17" s="160"/>
      <c r="F17" s="160"/>
      <c r="G17" s="85">
        <v>39472</v>
      </c>
      <c r="H17" s="85">
        <v>39813</v>
      </c>
      <c r="I17" s="163"/>
      <c r="J17" s="86">
        <v>244680000</v>
      </c>
      <c r="K17" s="87" t="s">
        <v>115</v>
      </c>
    </row>
    <row r="18" spans="1:11" s="84" customFormat="1" ht="102">
      <c r="A18" s="80">
        <v>9</v>
      </c>
      <c r="B18" s="55" t="s">
        <v>145</v>
      </c>
      <c r="C18" s="160"/>
      <c r="D18" s="163"/>
      <c r="E18" s="160"/>
      <c r="F18" s="160"/>
      <c r="G18" s="85">
        <v>39479</v>
      </c>
      <c r="H18" s="85">
        <v>39813</v>
      </c>
      <c r="I18" s="163"/>
      <c r="J18" s="86" t="s">
        <v>149</v>
      </c>
      <c r="K18" s="87" t="s">
        <v>116</v>
      </c>
    </row>
    <row r="19" spans="1:11" s="84" customFormat="1" ht="51">
      <c r="A19" s="80">
        <v>10</v>
      </c>
      <c r="B19" s="55" t="s">
        <v>146</v>
      </c>
      <c r="C19" s="160"/>
      <c r="D19" s="163"/>
      <c r="E19" s="160"/>
      <c r="F19" s="160"/>
      <c r="G19" s="85">
        <v>39553</v>
      </c>
      <c r="H19" s="85">
        <v>39782</v>
      </c>
      <c r="I19" s="163"/>
      <c r="J19" s="86">
        <v>108024030</v>
      </c>
      <c r="K19" s="167" t="s">
        <v>76</v>
      </c>
    </row>
    <row r="20" spans="1:11" s="84" customFormat="1" ht="63.75">
      <c r="A20" s="80">
        <v>11</v>
      </c>
      <c r="B20" s="55" t="s">
        <v>147</v>
      </c>
      <c r="C20" s="160"/>
      <c r="D20" s="163"/>
      <c r="E20" s="160"/>
      <c r="F20" s="160"/>
      <c r="G20" s="85">
        <v>39629</v>
      </c>
      <c r="H20" s="85">
        <v>39813</v>
      </c>
      <c r="I20" s="163"/>
      <c r="J20" s="86">
        <v>29590322.19</v>
      </c>
      <c r="K20" s="167"/>
    </row>
    <row r="21" spans="1:11" s="84" customFormat="1" ht="51.75" thickBot="1">
      <c r="A21" s="88">
        <v>12</v>
      </c>
      <c r="B21" s="89" t="s">
        <v>148</v>
      </c>
      <c r="C21" s="161"/>
      <c r="D21" s="164"/>
      <c r="E21" s="161"/>
      <c r="F21" s="161"/>
      <c r="G21" s="90">
        <v>39462</v>
      </c>
      <c r="H21" s="90">
        <v>39813</v>
      </c>
      <c r="I21" s="164"/>
      <c r="J21" s="91">
        <v>20000000</v>
      </c>
      <c r="K21" s="92" t="s">
        <v>117</v>
      </c>
    </row>
    <row r="22" spans="1:9" ht="12.75">
      <c r="A22" s="149" t="s">
        <v>35</v>
      </c>
      <c r="B22" s="149"/>
      <c r="C22" s="149"/>
      <c r="D22" s="149"/>
      <c r="E22" s="149"/>
      <c r="F22" s="149"/>
      <c r="G22" s="149"/>
      <c r="H22" s="149"/>
      <c r="I22" s="149"/>
    </row>
  </sheetData>
  <mergeCells count="10">
    <mergeCell ref="A22:I22"/>
    <mergeCell ref="A1:K1"/>
    <mergeCell ref="A2:K2"/>
    <mergeCell ref="C10:C21"/>
    <mergeCell ref="D10:D21"/>
    <mergeCell ref="E10:E21"/>
    <mergeCell ref="F10:F21"/>
    <mergeCell ref="I10:I21"/>
    <mergeCell ref="K10:K15"/>
    <mergeCell ref="K19:K20"/>
  </mergeCells>
  <printOptions horizontalCentered="1"/>
  <pageMargins left="0.15748031496062992" right="0.15748031496062992" top="0.65" bottom="0.31496062992125984"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K23"/>
  <sheetViews>
    <sheetView tabSelected="1" view="pageBreakPreview" zoomScale="60" zoomScaleNormal="70" workbookViewId="0" topLeftCell="A1">
      <selection activeCell="K13" sqref="K13"/>
    </sheetView>
  </sheetViews>
  <sheetFormatPr defaultColWidth="11.421875" defaultRowHeight="12.75"/>
  <cols>
    <col min="1" max="1" width="3.28125" style="0" customWidth="1"/>
    <col min="2" max="2" width="25.8515625" style="0" customWidth="1"/>
    <col min="3" max="4" width="13.28125" style="0" customWidth="1"/>
    <col min="5" max="5" width="61.7109375" style="0" customWidth="1"/>
    <col min="9" max="9" width="19.57421875" style="0" customWidth="1"/>
  </cols>
  <sheetData>
    <row r="1" spans="1:11" ht="15">
      <c r="A1" s="158" t="s">
        <v>118</v>
      </c>
      <c r="B1" s="158"/>
      <c r="C1" s="158"/>
      <c r="D1" s="158"/>
      <c r="E1" s="158"/>
      <c r="F1" s="158"/>
      <c r="G1" s="158"/>
      <c r="H1" s="158"/>
      <c r="I1" s="158"/>
      <c r="J1" s="40"/>
      <c r="K1" s="40"/>
    </row>
    <row r="2" spans="1:11" ht="15">
      <c r="A2" s="158" t="s">
        <v>99</v>
      </c>
      <c r="B2" s="158"/>
      <c r="C2" s="158"/>
      <c r="D2" s="158"/>
      <c r="E2" s="158"/>
      <c r="F2" s="158"/>
      <c r="G2" s="158"/>
      <c r="H2" s="158"/>
      <c r="I2" s="158"/>
      <c r="J2" s="158"/>
      <c r="K2" s="158"/>
    </row>
    <row r="3" spans="1:9" ht="15">
      <c r="A3" s="34"/>
      <c r="B3" s="34"/>
      <c r="C3" s="34"/>
      <c r="D3" s="34"/>
      <c r="E3" s="34"/>
      <c r="F3" s="34"/>
      <c r="G3" s="34"/>
      <c r="H3" s="34"/>
      <c r="I3" s="34"/>
    </row>
    <row r="4" spans="1:9" ht="15">
      <c r="A4" s="37" t="s">
        <v>100</v>
      </c>
      <c r="B4" s="37"/>
      <c r="C4" s="37"/>
      <c r="D4" s="37"/>
      <c r="E4" s="37"/>
      <c r="F4" s="37"/>
      <c r="G4" s="37"/>
      <c r="H4" s="37"/>
      <c r="I4" s="34"/>
    </row>
    <row r="5" spans="1:9" ht="15">
      <c r="A5" s="37" t="s">
        <v>101</v>
      </c>
      <c r="B5" s="37"/>
      <c r="C5" s="37"/>
      <c r="D5" s="37"/>
      <c r="E5" s="37"/>
      <c r="F5" s="37"/>
      <c r="G5" s="37"/>
      <c r="H5" s="37"/>
      <c r="I5" s="37"/>
    </row>
    <row r="6" spans="1:9" ht="15">
      <c r="A6" s="37" t="s">
        <v>102</v>
      </c>
      <c r="B6" s="37"/>
      <c r="C6" s="37"/>
      <c r="D6" s="37"/>
      <c r="E6" s="37"/>
      <c r="F6" s="37"/>
      <c r="G6" s="37"/>
      <c r="H6" s="37"/>
      <c r="I6" s="34"/>
    </row>
    <row r="7" spans="1:9" ht="15">
      <c r="A7" s="25" t="s">
        <v>119</v>
      </c>
      <c r="B7" s="25"/>
      <c r="C7" s="25"/>
      <c r="D7" s="25"/>
      <c r="E7" s="25"/>
      <c r="F7" s="25"/>
      <c r="G7" s="25"/>
      <c r="H7" s="59"/>
      <c r="I7" s="39"/>
    </row>
    <row r="8" spans="1:9" ht="15.75" thickBot="1">
      <c r="A8" s="33"/>
      <c r="B8" s="33"/>
      <c r="C8" s="33"/>
      <c r="D8" s="33"/>
      <c r="E8" s="33"/>
      <c r="F8" s="33"/>
      <c r="G8" s="59"/>
      <c r="H8" s="59"/>
      <c r="I8" s="39"/>
    </row>
    <row r="9" spans="1:9" ht="12.75">
      <c r="A9" s="151" t="s">
        <v>21</v>
      </c>
      <c r="B9" s="153" t="s">
        <v>103</v>
      </c>
      <c r="C9" s="169" t="s">
        <v>22</v>
      </c>
      <c r="D9" s="169" t="s">
        <v>24</v>
      </c>
      <c r="E9" s="171" t="s">
        <v>120</v>
      </c>
      <c r="F9" s="171" t="s">
        <v>29</v>
      </c>
      <c r="G9" s="171"/>
      <c r="H9" s="171"/>
      <c r="I9" s="173" t="s">
        <v>121</v>
      </c>
    </row>
    <row r="10" spans="1:9" ht="45.75" thickBot="1">
      <c r="A10" s="152"/>
      <c r="B10" s="168"/>
      <c r="C10" s="170"/>
      <c r="D10" s="170"/>
      <c r="E10" s="172"/>
      <c r="F10" s="60" t="s">
        <v>122</v>
      </c>
      <c r="G10" s="60" t="s">
        <v>123</v>
      </c>
      <c r="H10" s="60" t="s">
        <v>124</v>
      </c>
      <c r="I10" s="174"/>
    </row>
    <row r="11" spans="1:9" ht="128.25" thickBot="1">
      <c r="A11" s="61">
        <v>1</v>
      </c>
      <c r="B11" s="51" t="s">
        <v>139</v>
      </c>
      <c r="C11" s="175" t="s">
        <v>110</v>
      </c>
      <c r="D11" s="175" t="s">
        <v>112</v>
      </c>
      <c r="E11" s="62" t="s">
        <v>11</v>
      </c>
      <c r="F11" s="63">
        <v>1</v>
      </c>
      <c r="G11" s="63">
        <v>1</v>
      </c>
      <c r="H11" s="63">
        <v>1</v>
      </c>
      <c r="I11" s="52"/>
    </row>
    <row r="12" spans="1:9" ht="38.25">
      <c r="A12" s="111">
        <v>2</v>
      </c>
      <c r="B12" s="108" t="s">
        <v>134</v>
      </c>
      <c r="C12" s="176"/>
      <c r="D12" s="176"/>
      <c r="E12" s="62" t="s">
        <v>135</v>
      </c>
      <c r="F12" s="112">
        <v>1</v>
      </c>
      <c r="G12" s="112">
        <f>8/10</f>
        <v>0.8</v>
      </c>
      <c r="H12" s="112">
        <f>25/31</f>
        <v>0.8064516129032258</v>
      </c>
      <c r="I12" s="113"/>
    </row>
    <row r="13" spans="1:9" ht="191.25">
      <c r="A13" s="50">
        <v>3</v>
      </c>
      <c r="B13" s="53" t="s">
        <v>140</v>
      </c>
      <c r="C13" s="176"/>
      <c r="D13" s="176"/>
      <c r="E13" s="64" t="s">
        <v>12</v>
      </c>
      <c r="F13" s="65">
        <v>1</v>
      </c>
      <c r="G13" s="65">
        <v>0.9</v>
      </c>
      <c r="H13" s="65">
        <v>0.9</v>
      </c>
      <c r="I13" s="54" t="s">
        <v>125</v>
      </c>
    </row>
    <row r="14" spans="1:9" ht="63.75">
      <c r="A14" s="50">
        <v>4</v>
      </c>
      <c r="B14" s="53" t="s">
        <v>141</v>
      </c>
      <c r="C14" s="176"/>
      <c r="D14" s="176"/>
      <c r="E14" s="64" t="s">
        <v>10</v>
      </c>
      <c r="F14" s="65">
        <v>1</v>
      </c>
      <c r="G14" s="76">
        <f>7200000/70000000</f>
        <v>0.10285714285714286</v>
      </c>
      <c r="H14" s="65">
        <v>0.33</v>
      </c>
      <c r="I14" s="54"/>
    </row>
    <row r="15" spans="1:9" ht="76.5">
      <c r="A15" s="50">
        <v>5</v>
      </c>
      <c r="B15" s="53" t="s">
        <v>126</v>
      </c>
      <c r="C15" s="176"/>
      <c r="D15" s="176"/>
      <c r="E15" s="64" t="s">
        <v>13</v>
      </c>
      <c r="F15" s="65">
        <v>1</v>
      </c>
      <c r="G15" s="65">
        <v>1</v>
      </c>
      <c r="H15" s="65">
        <v>1</v>
      </c>
      <c r="I15" s="54"/>
    </row>
    <row r="16" spans="1:9" ht="76.5">
      <c r="A16" s="50">
        <v>6</v>
      </c>
      <c r="B16" s="53" t="s">
        <v>142</v>
      </c>
      <c r="C16" s="176"/>
      <c r="D16" s="176"/>
      <c r="E16" s="64" t="s">
        <v>16</v>
      </c>
      <c r="F16" s="65">
        <v>1</v>
      </c>
      <c r="G16" s="65">
        <v>1</v>
      </c>
      <c r="H16" s="65">
        <v>1</v>
      </c>
      <c r="I16" s="54"/>
    </row>
    <row r="17" spans="1:9" ht="89.25">
      <c r="A17" s="50">
        <v>7</v>
      </c>
      <c r="B17" s="53" t="s">
        <v>143</v>
      </c>
      <c r="C17" s="176"/>
      <c r="D17" s="176"/>
      <c r="E17" s="64" t="s">
        <v>127</v>
      </c>
      <c r="F17" s="65">
        <v>1</v>
      </c>
      <c r="G17" s="65">
        <v>1</v>
      </c>
      <c r="H17" s="65">
        <v>1</v>
      </c>
      <c r="I17" s="54"/>
    </row>
    <row r="18" spans="1:9" ht="89.25">
      <c r="A18" s="50">
        <v>8</v>
      </c>
      <c r="B18" s="53" t="s">
        <v>144</v>
      </c>
      <c r="C18" s="176"/>
      <c r="D18" s="176"/>
      <c r="E18" s="64" t="s">
        <v>14</v>
      </c>
      <c r="F18" s="65">
        <v>1</v>
      </c>
      <c r="G18" s="65">
        <v>1</v>
      </c>
      <c r="H18" s="65">
        <v>1</v>
      </c>
      <c r="I18" s="54"/>
    </row>
    <row r="19" spans="1:9" ht="89.25">
      <c r="A19" s="50">
        <v>9</v>
      </c>
      <c r="B19" s="53" t="s">
        <v>145</v>
      </c>
      <c r="C19" s="176"/>
      <c r="D19" s="176"/>
      <c r="E19" s="64" t="s">
        <v>150</v>
      </c>
      <c r="F19" s="65">
        <v>1</v>
      </c>
      <c r="G19" s="65">
        <v>1</v>
      </c>
      <c r="H19" s="65">
        <v>0.9</v>
      </c>
      <c r="I19" s="54"/>
    </row>
    <row r="20" spans="1:9" ht="63.75">
      <c r="A20" s="50">
        <v>10</v>
      </c>
      <c r="B20" s="55" t="s">
        <v>146</v>
      </c>
      <c r="C20" s="176"/>
      <c r="D20" s="176"/>
      <c r="E20" s="64" t="s">
        <v>15</v>
      </c>
      <c r="F20" s="65">
        <v>1</v>
      </c>
      <c r="G20" s="65">
        <v>1</v>
      </c>
      <c r="H20" s="65">
        <v>1</v>
      </c>
      <c r="I20" s="54"/>
    </row>
    <row r="21" spans="1:9" ht="63.75">
      <c r="A21" s="50">
        <v>11</v>
      </c>
      <c r="B21" s="53" t="s">
        <v>147</v>
      </c>
      <c r="C21" s="176"/>
      <c r="D21" s="176"/>
      <c r="E21" s="64" t="s">
        <v>17</v>
      </c>
      <c r="F21" s="65">
        <v>1</v>
      </c>
      <c r="G21" s="114">
        <v>1</v>
      </c>
      <c r="H21" s="65">
        <v>1</v>
      </c>
      <c r="I21" s="54"/>
    </row>
    <row r="22" spans="1:9" ht="77.25" thickBot="1">
      <c r="A22" s="56">
        <v>12</v>
      </c>
      <c r="B22" s="57" t="s">
        <v>148</v>
      </c>
      <c r="C22" s="177"/>
      <c r="D22" s="177"/>
      <c r="E22" s="66" t="s">
        <v>18</v>
      </c>
      <c r="F22" s="67">
        <v>1</v>
      </c>
      <c r="G22" s="67">
        <v>1</v>
      </c>
      <c r="H22" s="67">
        <v>1</v>
      </c>
      <c r="I22" s="58"/>
    </row>
    <row r="23" spans="1:9" ht="12.75">
      <c r="A23" s="149" t="s">
        <v>35</v>
      </c>
      <c r="B23" s="150"/>
      <c r="C23" s="150"/>
      <c r="D23" s="150"/>
      <c r="E23" s="150"/>
      <c r="F23" s="150"/>
      <c r="G23" s="150"/>
      <c r="H23" s="150"/>
      <c r="I23" s="150"/>
    </row>
  </sheetData>
  <mergeCells count="13">
    <mergeCell ref="D11:D22"/>
    <mergeCell ref="A1:I1"/>
    <mergeCell ref="A2:I2"/>
    <mergeCell ref="A23:I23"/>
    <mergeCell ref="C11:C22"/>
    <mergeCell ref="J2:K2"/>
    <mergeCell ref="A9:A10"/>
    <mergeCell ref="B9:B10"/>
    <mergeCell ref="C9:C10"/>
    <mergeCell ref="D9:D10"/>
    <mergeCell ref="E9:E10"/>
    <mergeCell ref="F9:H9"/>
    <mergeCell ref="I9:I10"/>
  </mergeCells>
  <printOptions horizontalCentered="1"/>
  <pageMargins left="0.15748031496062992" right="0.15748031496062992" top="0.79" bottom="0.22"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2009-02-25T12:36:35Z</cp:lastPrinted>
  <dcterms:created xsi:type="dcterms:W3CDTF">2005-12-21T23:45:17Z</dcterms:created>
  <dcterms:modified xsi:type="dcterms:W3CDTF">2009-03-12T13:15:10Z</dcterms:modified>
  <cp:category/>
  <cp:version/>
  <cp:contentType/>
  <cp:contentStatus/>
</cp:coreProperties>
</file>