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0">'4'!#REF!</definedName>
    <definedName name="_xlnm.Print_Area" localSheetId="1">'4A'!$A$1:$I$23</definedName>
    <definedName name="MARIA" localSheetId="0">'4'!#REF!</definedName>
    <definedName name="_xlnm.Print_Titles" localSheetId="2">'11'!$7:$9</definedName>
    <definedName name="_xlnm.Print_Titles" localSheetId="3">'11A'!$7:$10</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comments3.xml><?xml version="1.0" encoding="utf-8"?>
<comments xmlns="http://schemas.openxmlformats.org/spreadsheetml/2006/main">
  <authors>
    <author>Planeacion</author>
    <author>faristizabal</author>
  </authors>
  <commentList>
    <comment ref="A9" authorId="0">
      <text>
        <r>
          <rPr>
            <b/>
            <sz val="8"/>
            <rFont val="Tahoma"/>
            <family val="0"/>
          </rPr>
          <t>Enumere  los proyectos que se programados iniciando desde el Número 1.</t>
        </r>
      </text>
    </comment>
    <comment ref="B9" authorId="0">
      <text>
        <r>
          <rPr>
            <b/>
            <sz val="8"/>
            <rFont val="Tahoma"/>
            <family val="0"/>
          </rPr>
          <t xml:space="preserve">Describa el nombre del proyecto programado o planeado para la vigencia que esta informado.
</t>
        </r>
      </text>
    </comment>
    <comment ref="C9" authorId="0">
      <text>
        <r>
          <rPr>
            <b/>
            <sz val="8"/>
            <rFont val="Tahoma"/>
            <family val="0"/>
          </rPr>
          <t>Mencione las dependencias de la entidad dentro de las cuales se debe lograr los resultados previstos. Puede referirse también a un proceso o ciclo. Por Ejemplo: Producción, contratación, dirección, compras, etc.</t>
        </r>
        <r>
          <rPr>
            <sz val="8"/>
            <rFont val="Tahoma"/>
            <family val="0"/>
          </rPr>
          <t xml:space="preserve">
</t>
        </r>
      </text>
    </comment>
    <comment ref="D9" authorId="0">
      <text>
        <r>
          <rPr>
            <b/>
            <sz val="8"/>
            <rFont val="Tahoma"/>
            <family val="0"/>
          </rPr>
          <t>Relacione la procedencia de los recursos y el valor de los mismos que se pretenden Urízar para la realización del proyecto en mención.</t>
        </r>
      </text>
    </comment>
    <comment ref="E9" authorId="1">
      <text>
        <r>
          <rPr>
            <b/>
            <sz val="8"/>
            <rFont val="Tahoma"/>
            <family val="0"/>
          </rPr>
          <t>Mencione los funcionarios y dependencias que son responsables de la realización del proyecto.</t>
        </r>
      </text>
    </comment>
    <comment ref="F9" authorId="0">
      <text>
        <r>
          <rPr>
            <b/>
            <sz val="8"/>
            <rFont val="Tahoma"/>
            <family val="2"/>
          </rPr>
          <t xml:space="preserve">Describa los funcionarios responsables y la dependencia encargada de la realización del proyecto.
</t>
        </r>
      </text>
    </comment>
    <comment ref="G9" authorId="0">
      <text>
        <r>
          <rPr>
            <b/>
            <sz val="8"/>
            <rFont val="Tahoma"/>
            <family val="2"/>
          </rPr>
          <t xml:space="preserve">Determine el día, mes y año en que se dará inicio al proyecto.
</t>
        </r>
      </text>
    </comment>
    <comment ref="H9" authorId="0">
      <text>
        <r>
          <rPr>
            <b/>
            <sz val="8"/>
            <rFont val="Tahoma"/>
            <family val="2"/>
          </rPr>
          <t xml:space="preserve">Describa el día, mes, año programado para la terminación del proyecto.
</t>
        </r>
      </text>
    </comment>
    <comment ref="I9" authorId="0">
      <text>
        <r>
          <rPr>
            <b/>
            <sz val="8"/>
            <rFont val="Tahoma"/>
            <family val="2"/>
          </rPr>
          <t xml:space="preserve">Mencione el lugar del país donde se pretende realizar el proyecto (Ej. Bogotá, Medellín etc.)
</t>
        </r>
      </text>
    </comment>
    <comment ref="J9" authorId="0">
      <text>
        <r>
          <rPr>
            <b/>
            <sz val="8"/>
            <rFont val="Tahoma"/>
            <family val="2"/>
          </rPr>
          <t xml:space="preserve">Describa el valor numérico de la cuantía aproximado del proyecto.
</t>
        </r>
      </text>
    </comment>
    <comment ref="K9" authorId="0">
      <text>
        <r>
          <rPr>
            <b/>
            <sz val="8"/>
            <rFont val="Tahoma"/>
            <family val="2"/>
          </rPr>
          <t>Describa las  unidades de medida gerenciales, mediante las cuales se evaluará el desempeño y rendimiento del proyecto, en las actividades, recursos y responsabilidades.</t>
        </r>
      </text>
    </comment>
  </commentList>
</comments>
</file>

<file path=xl/comments4.xml><?xml version="1.0" encoding="utf-8"?>
<comments xmlns="http://schemas.openxmlformats.org/spreadsheetml/2006/main">
  <authors>
    <author>Planeacion</author>
    <author>faristizabal</author>
  </authors>
  <commentList>
    <comment ref="A9" authorId="0">
      <text>
        <r>
          <rPr>
            <b/>
            <sz val="8"/>
            <rFont val="Tahoma"/>
            <family val="0"/>
          </rPr>
          <t>Enumere  los proyectos que se programdos iniciando desde el Número 1.</t>
        </r>
      </text>
    </comment>
    <comment ref="B9" authorId="0">
      <text>
        <r>
          <rPr>
            <b/>
            <sz val="8"/>
            <rFont val="Tahoma"/>
            <family val="0"/>
          </rPr>
          <t xml:space="preserve">Describa el nombre del proyecto programado o planeado para la vigencia que esta informado.
</t>
        </r>
      </text>
    </comment>
    <comment ref="C9" authorId="0">
      <text>
        <r>
          <rPr>
            <b/>
            <sz val="8"/>
            <rFont val="Tahoma"/>
            <family val="0"/>
          </rPr>
          <t>Mencione las dependencias de la entidad dentro de las cuales se debe lograr los resultados previstos. Puede referirse tambien a un proceso o ciclo. Por Ejemplo: Producción, contratación, dirección, compras, etc</t>
        </r>
        <r>
          <rPr>
            <sz val="8"/>
            <rFont val="Tahoma"/>
            <family val="0"/>
          </rPr>
          <t xml:space="preserve">
</t>
        </r>
      </text>
    </comment>
    <comment ref="D9" authorId="1">
      <text>
        <r>
          <rPr>
            <b/>
            <sz val="8"/>
            <rFont val="Tahoma"/>
            <family val="0"/>
          </rPr>
          <t>Mencione los funcionarios y dependencias que son responsables de la realización del proyecto.</t>
        </r>
      </text>
    </comment>
    <comment ref="E9" authorId="0">
      <text>
        <r>
          <rPr>
            <b/>
            <sz val="8"/>
            <rFont val="Tahoma"/>
            <family val="2"/>
          </rPr>
          <t>Describa las actividades que realiza la entidad, responsable y dependencias en el seguimiento sobre la ejecución del proyecto.</t>
        </r>
      </text>
    </comment>
    <comment ref="I9" authorId="0">
      <text>
        <r>
          <rPr>
            <b/>
            <sz val="10"/>
            <rFont val="Tahoma"/>
            <family val="2"/>
          </rPr>
          <t xml:space="preserve">Describa las unidades de medida gerenciales, operativas, de actividades, recursos  y resposabilidades que se utilizarán para evaluar el desempeño y los  rendimientos de la ejecución del proyecto.
</t>
        </r>
      </text>
    </comment>
    <comment ref="F10" authorId="0">
      <text>
        <r>
          <rPr>
            <b/>
            <sz val="10"/>
            <rFont val="Tahoma"/>
            <family val="2"/>
          </rPr>
          <t xml:space="preserve">Determine el porcentaje de avance de tiempo de acuerdo a lo proyectado para su realización.
</t>
        </r>
      </text>
    </comment>
    <comment ref="G10" authorId="0">
      <text>
        <r>
          <rPr>
            <b/>
            <sz val="8"/>
            <rFont val="Tahoma"/>
            <family val="2"/>
          </rPr>
          <t xml:space="preserve">Determine el porcentaje de avance de tiempo de acuerdo a lo proyectado para su realización.
</t>
        </r>
      </text>
    </comment>
    <comment ref="H10" authorId="0">
      <text>
        <r>
          <rPr>
            <b/>
            <sz val="8"/>
            <rFont val="Tahoma"/>
            <family val="2"/>
          </rPr>
          <t xml:space="preserve">Mencione el porcentajede avance de las actividades de acuerdo a las programadas.
</t>
        </r>
      </text>
    </comment>
  </commentList>
</comments>
</file>

<file path=xl/sharedStrings.xml><?xml version="1.0" encoding="utf-8"?>
<sst xmlns="http://schemas.openxmlformats.org/spreadsheetml/2006/main" count="198" uniqueCount="123">
  <si>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</si>
  <si>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</si>
  <si>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</si>
  <si>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</si>
  <si>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</si>
  <si>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</si>
  <si>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</si>
  <si>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</si>
  <si>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</si>
  <si>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</si>
  <si>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</si>
  <si>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</si>
  <si>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PROGRAMADO PARA EL AÑO  2008)</t>
  </si>
  <si>
    <r>
      <t>PROGRAMA</t>
    </r>
    <r>
      <rPr>
        <sz val="10"/>
        <rFont val="Arial"/>
        <family val="0"/>
      </rPr>
      <t>: Vías para la movilidad y accesibilidad rural.</t>
    </r>
  </si>
  <si>
    <t>Departamento Administrativo de Infraestructura</t>
  </si>
  <si>
    <t>RICARDO ORTIZ OBANDO - Departamento Administrativo de Infraestructura</t>
  </si>
  <si>
    <t>FUENTE: Departamento Administrativo de Infraestructura</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</si>
  <si>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</si>
  <si>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</si>
  <si>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</si>
  <si>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</si>
  <si>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</si>
  <si>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</si>
  <si>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</si>
  <si>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</si>
  <si>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Se realizará anualmente el mantenimiento permanente de 350 kilómetros de vías rurales</t>
  </si>
  <si>
    <t>Kilómetros de vías rurales con mantenimiento permanente</t>
  </si>
  <si>
    <t>Se construirá 9 puentes vehiculares y se realizará el mantenimiento de 6.</t>
  </si>
  <si>
    <t>Puentes vehiculares en el sector rural construidos.</t>
  </si>
  <si>
    <t>Puentes vehiculares en el sector rural con mantenimiento.</t>
  </si>
  <si>
    <t>Se construirá o mantendrá 175 alcantarillas para vías rurales.</t>
  </si>
  <si>
    <t>Alcantarillas construidas o con mantenimiento.</t>
  </si>
  <si>
    <t>Se construirá y se realizará el mantenimiento de 24.000 metros  lineales de senderos ecológicos y caminos históricos</t>
  </si>
  <si>
    <t>Metros lineales de senderos ecológicos y caminos históricos construidos y con mantenimiento.</t>
  </si>
  <si>
    <t>Se habilitará y ampliará 15.000 metros lineales de caminos para el tránsito vehicular.</t>
  </si>
  <si>
    <t>Metros lineales de caminos para el tránsito vehicular habilitados y ampliados.</t>
  </si>
  <si>
    <t>Se pavimentará 18.000 metros cuadrados para las vías de acceso a las cabeceras corregimentales  y centros poblados con prioridad en Jongovito, Cabrera, Jamondino, Mocondino y Buesaquillo.</t>
  </si>
  <si>
    <t>Metros cuadrados de vías de acceso a las cabeceras corregimentales  y centros poblados pavimentados.</t>
  </si>
  <si>
    <t>Se construirá 2 y se realizará el mantenimiento de 2 muelles en la laguna de La Cocha.</t>
  </si>
  <si>
    <t>Muelles construidos en la laguna de La Cocha.</t>
  </si>
  <si>
    <t>Muelles  de la Laguna de La Cocha con mantenimiento.</t>
  </si>
  <si>
    <t>Se vinculará 2 nuevas empresas de economía solidaria para el mantenimiento vial rural  y se fortalecerá los 5 frentes de trabajo existentes, en articulación con el sector comunitario.</t>
  </si>
  <si>
    <t>Nuevas empresas de economía solidaria vinculadas para el  mantenimiento vial.</t>
  </si>
  <si>
    <t>Empresas de economía solidaria para el  mantenimiento vial fortalecidas.</t>
  </si>
  <si>
    <t>Se realizará anualmente 17 mingas comunitarias para el mantenimiento vial rural</t>
  </si>
  <si>
    <t>Mingas comunitarias para el mantenimiento vial rural realizadas.</t>
  </si>
  <si>
    <t>Se construirá, mantendrá y/o mejorará 5.000 metros cuadrados de andenes en las cabeceras y centros poblados rurales</t>
  </si>
  <si>
    <t>Metros cuadrados de andenes en las cabeceras y centros poblados rurales  construidos, mejorados y/o con mantenimiento.</t>
  </si>
  <si>
    <t>INDICADORES CLAVES DE RENDIMIENTO (2A)</t>
  </si>
  <si>
    <t>Sobretasa a la gasolina - Recursos de cofinanciación</t>
  </si>
  <si>
    <r>
      <t xml:space="preserve">PERIODO INFORMADO: </t>
    </r>
    <r>
      <rPr>
        <sz val="10"/>
        <rFont val="Arial"/>
        <family val="2"/>
      </rPr>
      <t xml:space="preserve"> 2008</t>
    </r>
  </si>
  <si>
    <t>FORMATO No. 11</t>
  </si>
  <si>
    <t>INFORME PLAN DE INVERSIÓN</t>
  </si>
  <si>
    <r>
      <t xml:space="preserve">Entidad: </t>
    </r>
    <r>
      <rPr>
        <sz val="11"/>
        <rFont val="Arial"/>
        <family val="2"/>
      </rPr>
      <t>Alcaldía Municipal de Pasto.</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</si>
  <si>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</si>
  <si>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</si>
  <si>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</si>
  <si>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</si>
  <si>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</si>
  <si>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</si>
  <si>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</si>
  <si>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</si>
  <si>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</si>
  <si>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</si>
  <si>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</si>
  <si>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</si>
  <si>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</si>
  <si>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 xml:space="preserve">Representante legal:  </t>
    </r>
    <r>
      <rPr>
        <sz val="11"/>
        <rFont val="Arial"/>
        <family val="2"/>
      </rPr>
      <t>EDUARDO ALVARADO SANTANDER</t>
    </r>
  </si>
  <si>
    <r>
      <t xml:space="preserve">Periodo informado:  </t>
    </r>
    <r>
      <rPr>
        <sz val="11"/>
        <rFont val="Arial"/>
        <family val="2"/>
      </rPr>
      <t>Año 2008</t>
    </r>
  </si>
  <si>
    <t>Construcción puente San Felipe - Corregimiento de Obonuco. Municipio de Pasto.</t>
  </si>
  <si>
    <t>Kilómetros de vías rurales con mantenimiento permanente - Alcantarillas construidas o con mantenimiento.   Puentes vehiculares en el sector rural con mantenimiento.   -Puentes vehiculares en el sector rural construidos. - Metros lineales de caminos para el tránsito vehicular habilitados y ampliados.  -Mingas comunitarias para el mantenimiento vial rural realizadas.</t>
  </si>
  <si>
    <t>Metros cuadrados de vías de acceso a las cabeceras corregimentales  y centros poblados pavimentados.  Metros cuadrados de andenes en las cabeceras y centros poblados rurales  construidos, mejorados y/o con mantenimiento.</t>
  </si>
  <si>
    <t>Departamento Administrativo de Infraestructura.</t>
  </si>
  <si>
    <t>Pasto</t>
  </si>
  <si>
    <t>Recursos propios - Cofinanciación.</t>
  </si>
  <si>
    <t>Ing. Ricardo Ortiz Obando - Departamento Administrativo de Infraestructura.</t>
  </si>
  <si>
    <t>Construcción de alcantarillado separado para la vía de acceso al corregimiento de Jongovito. Municipio de Pasto.</t>
  </si>
  <si>
    <t>Pavimentación en asfalto de la vía de acceso al corregimiento de Jongovito - Fase II. Municipio de Pasto.</t>
  </si>
  <si>
    <t>PROYECTO ENVIADO AL FONDO NACIONAL DE REGALIAS, SIN VIABILIDAD</t>
  </si>
  <si>
    <t>LOS RECURSOS DE INFRAESTRUCTURA CORRESPONDIENTES A RECURSOS DE SOBRETASA NO PERMITEN LA EJECUCION DE OBRAS FLUVIALES</t>
  </si>
  <si>
    <t>Se realizara la gran minga para la limpieza del río El Estero y Guamués, para lograr descender el nivel de la laguna de la cocha y de esta manera se realizara el mantenimiento de al menos 7 muelles del corregimiento del encano circundantes a la laguna de la cocha.</t>
  </si>
  <si>
    <r>
      <t>MEDIOS DE VERIFICACION:</t>
    </r>
    <r>
      <rPr>
        <sz val="10"/>
        <rFont val="Arial"/>
        <family val="2"/>
      </rPr>
      <t xml:space="preserve"> informes. </t>
    </r>
    <r>
      <rPr>
        <b/>
        <sz val="10"/>
        <rFont val="Arial"/>
        <family val="2"/>
      </rPr>
      <t>RESULTADOS</t>
    </r>
    <r>
      <rPr>
        <sz val="10"/>
        <rFont val="Arial"/>
        <family val="2"/>
      </rPr>
      <t xml:space="preserve">: Se crearon las microempresas para mantenimiento vial en los corregimientos de San Fernando, Cabrera y Buesaquillo, integradas por la comunidad del sector. </t>
    </r>
  </si>
  <si>
    <r>
      <t>MEDIOS DE VERIFICACION:</t>
    </r>
    <r>
      <rPr>
        <sz val="10"/>
        <rFont val="Arial"/>
        <family val="2"/>
      </rPr>
      <t xml:space="preserve"> Contratos – informes. </t>
    </r>
    <r>
      <rPr>
        <b/>
        <sz val="10"/>
        <rFont val="Arial"/>
        <family val="2"/>
      </rPr>
      <t>RESULTADOS</t>
    </r>
    <r>
      <rPr>
        <sz val="10"/>
        <rFont val="Arial"/>
        <family val="2"/>
      </rPr>
      <t xml:space="preserve">: En la vigencia del 2008 se mantienen las cuatro (4) microempresas de trabajo vial en el sector rural (Santa Bárbara sector 1,  Santa Bárbara sector 2, Catambuco y El Encano). </t>
    </r>
  </si>
  <si>
    <r>
      <t>MEDIOS DE VERIFICACION:</t>
    </r>
    <r>
      <rPr>
        <sz val="10"/>
        <rFont val="Arial"/>
        <family val="2"/>
      </rPr>
      <t xml:space="preserve"> Contratos – informes. </t>
    </r>
    <r>
      <rPr>
        <b/>
        <sz val="10"/>
        <rFont val="Arial"/>
        <family val="2"/>
      </rPr>
      <t>RESULTADOS</t>
    </r>
    <r>
      <rPr>
        <sz val="10"/>
        <rFont val="Arial"/>
        <family val="2"/>
      </rPr>
      <t>: Con la creación del nuevo corregimiento de El Socorro se desarrollaron dieciocho (18) mingas comunitarias, con la activa participación de la comunidad beneficiada. El Municipio aportó el material de afirmado, transporte al sitio y la maquinaria necesaria para el mantenimiento vial. Las mingas estuvieron respaldadas con el microempresas de mantenimiento vial rural.</t>
    </r>
  </si>
  <si>
    <r>
      <t>MEDIOS DE VERIFICACION:</t>
    </r>
    <r>
      <rPr>
        <sz val="10"/>
        <rFont val="Arial"/>
        <family val="2"/>
      </rPr>
      <t xml:space="preserve"> Contratos – videos – informes. </t>
    </r>
    <r>
      <rPr>
        <b/>
        <sz val="10"/>
        <rFont val="Arial"/>
        <family val="2"/>
      </rPr>
      <t>RESULTADOS</t>
    </r>
    <r>
      <rPr>
        <sz val="10"/>
        <rFont val="Arial"/>
        <family val="2"/>
      </rPr>
      <t xml:space="preserve">: En el 2008 se hizo el mantenimiento de mas de 380 kilómetros de vías ubicadas en los distintos corregimientos del Municipio. Esta labor se apoyó con la realización de  18 mingas comunitarias que implica una activa particpación de la comunidad. Igualmente, la eficiencia en el logro de la meta se dá por la utilización de la maquinaria pesada de propiedad del Municipio y el suministro de material de afirmado y apoyo técnico logístico. </t>
    </r>
  </si>
  <si>
    <r>
      <t>MEDIOS DE VERIFICACION:</t>
    </r>
    <r>
      <rPr>
        <sz val="10"/>
        <rFont val="Arial"/>
        <family val="2"/>
      </rPr>
      <t xml:space="preserve"> Contratos - informes. </t>
    </r>
    <r>
      <rPr>
        <b/>
        <sz val="10"/>
        <rFont val="Arial"/>
        <family val="2"/>
      </rPr>
      <t>RESULTADOS</t>
    </r>
    <r>
      <rPr>
        <sz val="10"/>
        <rFont val="Arial"/>
        <family val="2"/>
      </rPr>
      <t>: Se construyeron 1000 metros cuadrados de andenes en la plazoleta de Cabrera y se adecuaron las zonas peatonales de la vía principal del corregimiento de Obonuco.</t>
    </r>
  </si>
  <si>
    <r>
      <t>MEDIOS DE VERIFICACION:</t>
    </r>
    <r>
      <rPr>
        <sz val="10"/>
        <rFont val="Arial"/>
        <family val="2"/>
      </rPr>
      <t xml:space="preserve"> Contratos – informes. </t>
    </r>
    <r>
      <rPr>
        <b/>
        <sz val="10"/>
        <rFont val="Arial"/>
        <family val="2"/>
      </rPr>
      <t>RESULTADOS</t>
    </r>
    <r>
      <rPr>
        <sz val="10"/>
        <rFont val="Arial"/>
        <family val="2"/>
      </rPr>
      <t>: Se construyeron 5 puentes en el sector rural: (1) puente San Felipe – corregimiento de Obonuco, (2) puente vereda San Gabriel sector El Morro corregimiento El Socorro, (3) puente vereda Las Encinas corregimiento  de Santa Bárbara, (4) puente La Huecada corregimiento de Buesaquillo y (5) puente El Socorro corregimiento de El Encano.</t>
    </r>
  </si>
  <si>
    <r>
      <t>MEDIOS DE VERIFICACION:</t>
    </r>
    <r>
      <rPr>
        <sz val="10"/>
        <rFont val="Arial"/>
        <family val="2"/>
      </rPr>
      <t xml:space="preserve"> Contratos – informes. </t>
    </r>
    <r>
      <rPr>
        <b/>
        <sz val="10"/>
        <rFont val="Arial"/>
        <family val="2"/>
      </rPr>
      <t>RESULTADOS</t>
    </r>
    <r>
      <rPr>
        <sz val="10"/>
        <rFont val="Arial"/>
        <family val="2"/>
      </rPr>
      <t>: Se realizó la ampliación del puente de acceso a la cabecera corregimental de Obonuco y el mantenimiento con limpieza manual del puente de Botana corregimiento de Catambuco, trabajos realizados bajo la supervisión técnica del DAIM y mano de obra de la microempresa, incluido en el mantenimiento vial rural</t>
    </r>
  </si>
  <si>
    <r>
      <t>MEDIOS DE VERIFICACION:</t>
    </r>
    <r>
      <rPr>
        <sz val="10"/>
        <rFont val="Arial"/>
        <family val="2"/>
      </rPr>
      <t xml:space="preserve"> Contratos – informes. </t>
    </r>
    <r>
      <rPr>
        <b/>
        <sz val="10"/>
        <rFont val="Arial"/>
        <family val="2"/>
      </rPr>
      <t>RESULTADOS</t>
    </r>
    <r>
      <rPr>
        <sz val="10"/>
        <rFont val="Arial"/>
        <family val="2"/>
      </rPr>
      <t>: Se realizaron (58) cincuenta y ocho alcantarillas con apoyo de la comunidad, en los corregimientos de Santa Bárbara, La Laguna y Catambuco.</t>
    </r>
  </si>
  <si>
    <r>
      <t>MEDIOS DE VERIFICACION:</t>
    </r>
    <r>
      <rPr>
        <sz val="10"/>
        <rFont val="Arial"/>
        <family val="2"/>
      </rPr>
      <t xml:space="preserve"> Contratos – informes. </t>
    </r>
    <r>
      <rPr>
        <b/>
        <sz val="10"/>
        <rFont val="Arial"/>
        <family val="2"/>
      </rPr>
      <t>RESULTADOS</t>
    </r>
    <r>
      <rPr>
        <sz val="10"/>
        <rFont val="Arial"/>
        <family val="2"/>
      </rPr>
      <t xml:space="preserve">: Mantenimiento de senderos de evacuación por emergencia volcánica en el corregimiento de Genoy: 3,6 km de vías de acceso al albergue El Vergel; 2,4 km acceso albergue de Potreros; 1,8 km de acceso al albergue de El Rosal; mantenimiento del camino histórico corregimiento de Jongovito 1,2 km; mantenimiento del camino ecológico con apoyo comunitario en el corregimiento de El Encano veredas Ramos- Santa Lucia 3,2 km </t>
    </r>
  </si>
  <si>
    <r>
      <t>MEDIOS DE VERIFICACION:</t>
    </r>
    <r>
      <rPr>
        <sz val="10"/>
        <rFont val="Arial"/>
        <family val="2"/>
      </rPr>
      <t xml:space="preserve"> Contratos – informes. </t>
    </r>
    <r>
      <rPr>
        <b/>
        <sz val="10"/>
        <rFont val="Arial"/>
        <family val="2"/>
      </rPr>
      <t>RESULTADOS</t>
    </r>
    <r>
      <rPr>
        <sz val="10"/>
        <rFont val="Arial"/>
        <family val="2"/>
      </rPr>
      <t>: Se realizó la ampliación de vías en el corregimiento de La Laguna (2,4 km), ampliación y mejoramiento de vías de herradura en el corregimiento de El Socorro 10 km. El aporte de maquinaria pesada se realizó por parte del Municipio.</t>
    </r>
  </si>
  <si>
    <r>
      <t>MEDIOS DE VERIFICACION:</t>
    </r>
    <r>
      <rPr>
        <sz val="10"/>
        <rFont val="Arial"/>
        <family val="2"/>
      </rPr>
      <t xml:space="preserve"> informes. </t>
    </r>
    <r>
      <rPr>
        <b/>
        <sz val="10"/>
        <rFont val="Arial"/>
        <family val="2"/>
      </rPr>
      <t>RESULTADOS</t>
    </r>
    <r>
      <rPr>
        <sz val="10"/>
        <rFont val="Arial"/>
        <family val="2"/>
      </rPr>
      <t xml:space="preserve">: En la vigencia 2008 se presentaron dos (2) proyectos (pavimento acceso al corregimiento de Jongovito y pavimento que del corregimiento de San Fernando conduce al corregimiento de Cabrera) al Fondo Nacional de Regalías, cuya área de pavimento era equivalente a la meta del año 2.008. Sin embargo, estos proyectos no fueron viabilizados por INVIAS. Se espera que en el año 2009 se apruebe al menos un proyecto.  Con recursos de sobretasa se ejecutó el tramo final de pavimento en adoquín en el corregimiento  de Obonuco y a la fecha se encuentra en ejecución el pavimento asfáltico de Jongovito fase II. </t>
    </r>
  </si>
  <si>
    <r>
      <t xml:space="preserve">MEDIOS DE VERIFICACION: </t>
    </r>
    <r>
      <rPr>
        <sz val="10"/>
        <rFont val="Arial"/>
        <family val="2"/>
      </rPr>
      <t>contratos de personal, estudios topográficos informes de seguimiento.</t>
    </r>
    <r>
      <rPr>
        <b/>
        <sz val="10"/>
        <rFont val="Arial"/>
        <family val="2"/>
      </rPr>
      <t xml:space="preserve"> RESULTADOS: </t>
    </r>
    <r>
      <rPr>
        <sz val="10"/>
        <rFont val="Arial"/>
        <family val="2"/>
      </rPr>
      <t>Los contratos de personal se realizaron hasta el 30 de diciembre del 2008 y se contrato los estudios para los proyectos viales rurales en los corregimientos de El Encano "Vereda el Puerto", Mapachico "Plazoleta San Juan de Anganoy", Morasurco "Alto de Daza".</t>
    </r>
  </si>
  <si>
    <r>
      <t xml:space="preserve">MEDIOS DE VERIFICACION: </t>
    </r>
    <r>
      <rPr>
        <sz val="10"/>
        <rFont val="Arial"/>
        <family val="2"/>
      </rPr>
      <t>Convenios adelantados con la comunidad permitio lograr avanzar en la construccion de 300 ml de alcantarillado pluvial y 300ml de alcantarillado sanitario en este incluyendo 40 acometidas de alcantarillado sanitario domiciliario, los contratos de obras, actas de pago parcial y final reposan en los archivos del DAIM.</t>
    </r>
    <r>
      <rPr>
        <b/>
        <sz val="10"/>
        <rFont val="Arial"/>
        <family val="2"/>
      </rPr>
      <t xml:space="preserve"> RESULTADOS: </t>
    </r>
    <r>
      <rPr>
        <sz val="10"/>
        <rFont val="Arial"/>
        <family val="2"/>
      </rPr>
      <t>se encuentra en proceso de ejecución</t>
    </r>
  </si>
  <si>
    <r>
      <t xml:space="preserve">MEDIOS DE VERIFICACION: </t>
    </r>
    <r>
      <rPr>
        <sz val="10"/>
        <rFont val="Arial"/>
        <family val="2"/>
      </rPr>
      <t>El contrato de pavimentacion se realizo por Licitacion pública MP-DAIM2008-008 y convenio INVIAS 0686/07</t>
    </r>
    <r>
      <rPr>
        <b/>
        <sz val="10"/>
        <rFont val="Arial"/>
        <family val="2"/>
      </rPr>
      <t xml:space="preserve"> </t>
    </r>
    <r>
      <rPr>
        <sz val="10"/>
        <rFont val="Arial"/>
        <family val="2"/>
      </rPr>
      <t>con la cual se han pavimentado 140ml o su equivalente 980m2 de pavimento flexible, las actas de pago parcial y final, informes de seguimeinto reposan en los archivos del DAIM.</t>
    </r>
    <r>
      <rPr>
        <b/>
        <sz val="10"/>
        <rFont val="Arial"/>
        <family val="2"/>
      </rPr>
      <t xml:space="preserve"> RESULTADOS: </t>
    </r>
    <r>
      <rPr>
        <sz val="10"/>
        <rFont val="Arial"/>
        <family val="2"/>
      </rPr>
      <t>se encuentra en proceso de ejecución</t>
    </r>
  </si>
  <si>
    <r>
      <t xml:space="preserve">MEDIOS DE VERIFICACION: </t>
    </r>
    <r>
      <rPr>
        <sz val="10"/>
        <rFont val="Arial"/>
        <family val="2"/>
      </rPr>
      <t>En cooperación con la comunidad y apoyo del DAIM se realizo la construcción del puente vehicular tipo liviano, a la fecha el puente se encuentra en funcionamiento, los contratos de obras, actas de pago final reposan en el DAIM.</t>
    </r>
    <r>
      <rPr>
        <b/>
        <sz val="10"/>
        <rFont val="Arial"/>
        <family val="2"/>
      </rPr>
      <t xml:space="preserve"> RESULTADOS: </t>
    </r>
    <r>
      <rPr>
        <sz val="10"/>
        <rFont val="Arial"/>
        <family val="2"/>
      </rPr>
      <t>se construyo un puente en el sector de San Felipe en el corregimiento de Obonuco, el cual se encuentra en funcionamiento</t>
    </r>
  </si>
  <si>
    <r>
      <t xml:space="preserve">MEDIOS DE VERIFICACION: </t>
    </r>
    <r>
      <rPr>
        <sz val="10"/>
        <rFont val="Arial"/>
        <family val="2"/>
      </rPr>
      <t xml:space="preserve"> Se realizo contrato de obra el cual conto con la participacion de la comunidad de las veredas de Ramos y Romerillo para el logro de la apertura de 7km de sendero peatonal, el contrato de obra, actas de pago parcial y final reposan en el DAIM.</t>
    </r>
    <r>
      <rPr>
        <b/>
        <sz val="10"/>
        <rFont val="Arial"/>
        <family val="2"/>
      </rPr>
      <t xml:space="preserve"> RESULTADOS: </t>
    </r>
    <r>
      <rPr>
        <sz val="10"/>
        <rFont val="Arial"/>
        <family val="2"/>
      </rPr>
      <t>se realizo la adecuación del camino ecologico entre las veredas de Ramos y Romerillo del corregimiento del Encano con aporte comunitario.</t>
    </r>
  </si>
  <si>
    <r>
      <t xml:space="preserve">MEDIOS DE VERIFICACION: </t>
    </r>
    <r>
      <rPr>
        <sz val="10"/>
        <rFont val="Arial"/>
        <family val="2"/>
      </rPr>
      <t xml:space="preserve"> Se realizo contrato de obra el cual conto con la participacion de la comunidad de las veredas de Santa Lucia y Santa Isabel para el logro de la apertura de 7km de sendero peatonal, el contrato de obra, actas de pago parcial y final reposan en el DAIM.</t>
    </r>
    <r>
      <rPr>
        <b/>
        <sz val="10"/>
        <rFont val="Arial"/>
        <family val="2"/>
      </rPr>
      <t xml:space="preserve"> RESULTADOS: </t>
    </r>
    <r>
      <rPr>
        <sz val="10"/>
        <rFont val="Arial"/>
        <family val="2"/>
      </rPr>
      <t>se realizo la adecuación del camino ecologico entre las veredas de Santa Isabel y Santa Lucia del corregimiento del Encano con aporte comunitario.</t>
    </r>
  </si>
  <si>
    <r>
      <t xml:space="preserve">MEDIOS DE VERIFICACION: </t>
    </r>
    <r>
      <rPr>
        <sz val="10"/>
        <rFont val="Arial"/>
        <family val="2"/>
      </rPr>
      <t>El contrato de pavimentacion se realizo por Licitacion pública MP-DAIM2008-008 y convenio INVIAS 0686/07 con la cual se han pavimentado 140ml o su equivalente 980m2 de pavimento flexible, las actas de pago parcial y final, informes de seguimeinto reposan en los archivos del DAIM.</t>
    </r>
    <r>
      <rPr>
        <b/>
        <sz val="10"/>
        <rFont val="Arial"/>
        <family val="2"/>
      </rPr>
      <t xml:space="preserve"> RESULTADOS: </t>
    </r>
    <r>
      <rPr>
        <sz val="10"/>
        <rFont val="Arial"/>
        <family val="2"/>
      </rPr>
      <t>se encuentra en proceso de ejecución</t>
    </r>
  </si>
  <si>
    <t>POR EJECUTAR CONVENIO INVIAS 1433 EN PROCESO DE CONTRATACION</t>
  </si>
  <si>
    <r>
      <t xml:space="preserve">MEDIOS DE VERIFICACION: </t>
    </r>
    <r>
      <rPr>
        <sz val="10"/>
        <rFont val="Arial"/>
        <family val="2"/>
      </rPr>
      <t>Se realizo la obra mediante licitación pública MP DAIM 082- 2007,  El contrato de obra, actas de pago parcial y final reposan en los archivos del DAIM</t>
    </r>
    <r>
      <rPr>
        <b/>
        <sz val="10"/>
        <rFont val="Arial"/>
        <family val="2"/>
      </rPr>
      <t xml:space="preserve"> RESULTADOS: </t>
    </r>
    <r>
      <rPr>
        <sz val="10"/>
        <rFont val="Arial"/>
        <family val="2"/>
      </rPr>
      <t>se realizo la pavimentación en adoquín de 124 metros lineales de la vía de acceso al corregimiento de Obonuco.</t>
    </r>
  </si>
  <si>
    <r>
      <t xml:space="preserve">MEDIOS DE VERIFICACION: </t>
    </r>
    <r>
      <rPr>
        <sz val="10"/>
        <rFont val="Arial"/>
        <family val="2"/>
      </rPr>
      <t>Se realizo Minga comunitaria para atender 16,4 km de vias rurales en los corregimientos de Cabrera y Buesaquillo del Municipio de Pasto, el contrato de obras, actas de pago parcial y final reposan en los archivos del DAIM, de igual manera se trabajo con microempresa en el mantenimiento rutinario de la via.</t>
    </r>
    <r>
      <rPr>
        <b/>
        <sz val="10"/>
        <rFont val="Arial"/>
        <family val="2"/>
      </rPr>
      <t xml:space="preserve"> RESULTADOS: </t>
    </r>
    <r>
      <rPr>
        <sz val="10"/>
        <rFont val="Arial"/>
        <family val="2"/>
      </rPr>
      <t>se realizo el mantenimiento de vías en los corregimientos de San Fernando, Cabrera y Buesaquillo con apoyo de Microempresa y dio cobertura a 16,4km de via rural en afirmado.</t>
    </r>
  </si>
  <si>
    <r>
      <t xml:space="preserve">MEDIOS DE VERIFICACION: </t>
    </r>
    <r>
      <rPr>
        <sz val="10"/>
        <rFont val="Arial"/>
        <family val="2"/>
      </rPr>
      <t>Se realizo Minga comunitaria para atender 84 km de vias rurales en elo corregimiento de Santa Barbara del Municipio de Pasto, el contrato de obras, actas de pago parcial y final reposan en los archivos del DAIM, de igual manera se trabajo con microempresa en el mantenimiento rutinario de la via.</t>
    </r>
    <r>
      <rPr>
        <b/>
        <sz val="10"/>
        <rFont val="Arial"/>
        <family val="2"/>
      </rPr>
      <t xml:space="preserve"> RESULTADOS: </t>
    </r>
    <r>
      <rPr>
        <sz val="10"/>
        <rFont val="Arial"/>
        <family val="2"/>
      </rPr>
      <t>se realizo el mantenimiento de vías en el corregimiento de Santa Barbara con apoyo de Microempresa y dio cobertura a 84km de via rural en afirmado.</t>
    </r>
  </si>
  <si>
    <r>
      <t xml:space="preserve">MEDIOS DE VERIFICACION: </t>
    </r>
    <r>
      <rPr>
        <sz val="10"/>
        <rFont val="Arial"/>
        <family val="2"/>
      </rPr>
      <t>Se realizo Minga comunitaria para atender 26,4 km de vias rurales en el corregimiento de el  Encano del Municipio de Pasto, el contrato de obras, actas de pago parcial y final reposan en los archivos del DAIM, de igual manera se trabajo con microempresa en el mantenimiento rutinario de la via.</t>
    </r>
    <r>
      <rPr>
        <b/>
        <sz val="10"/>
        <rFont val="Arial"/>
        <family val="2"/>
      </rPr>
      <t xml:space="preserve"> RESULTADOS: </t>
    </r>
    <r>
      <rPr>
        <sz val="10"/>
        <rFont val="Arial"/>
        <family val="2"/>
      </rPr>
      <t>se realizo el mantenimiento de vías en el corregimiento de El Encano con apoyo de Microempresa y dio cobertura a 26,4km de via rural en afirmado.</t>
    </r>
  </si>
  <si>
    <r>
      <t xml:space="preserve">MEDIOS DE VERIFICACION: </t>
    </r>
    <r>
      <rPr>
        <sz val="10"/>
        <rFont val="Arial"/>
        <family val="2"/>
      </rPr>
      <t>Se realizo Minga comunitaria para atender 31 km de vias rurales en el corregimiento de Santa Barbara del Municipio de Pasto, el contrato de obras, actas de pago parcial y final reposan en los archivos del DAIM, de igual manera se trabajo con microempresa en el mantenimiento rutinario de la via.</t>
    </r>
    <r>
      <rPr>
        <b/>
        <sz val="10"/>
        <rFont val="Arial"/>
        <family val="2"/>
      </rPr>
      <t xml:space="preserve"> RESULTADOS: </t>
    </r>
    <r>
      <rPr>
        <sz val="10"/>
        <rFont val="Arial"/>
        <family val="2"/>
      </rPr>
      <t>se realizo el mantenimiento de vías en el corregimiento de Santa Barbara con apoyo de Microempresa y dio cobertura a 31m de via rural en afirmado.</t>
    </r>
  </si>
  <si>
    <r>
      <t xml:space="preserve">MEDIOS DE VERIFICACION: </t>
    </r>
    <r>
      <rPr>
        <sz val="10"/>
        <rFont val="Arial"/>
        <family val="2"/>
      </rPr>
      <t>Se realizo Minga comunitaria para atender 42 km de vias rurales en el corregimiento de Catambuco del Municipio de Pasto, el contrato de obras, actas de pago parcial y final reposan en los archivos del DAIM, de igual manera se trabajo con microempresa en el mantenimiento rutinario de la via.</t>
    </r>
    <r>
      <rPr>
        <b/>
        <sz val="10"/>
        <rFont val="Arial"/>
        <family val="2"/>
      </rPr>
      <t xml:space="preserve"> RESULTADOS: </t>
    </r>
    <r>
      <rPr>
        <sz val="10"/>
        <rFont val="Arial"/>
        <family val="2"/>
      </rPr>
      <t>se realizo el mantenimiento de vías en el corregimiento de Catambuco con apoyo de Microempresa y dio cobertura a 42km de via rural en afirmado.</t>
    </r>
  </si>
  <si>
    <r>
      <t xml:space="preserve">MEDIOS DE VERIFICACION:  </t>
    </r>
    <r>
      <rPr>
        <sz val="10"/>
        <rFont val="Arial"/>
        <family val="2"/>
      </rPr>
      <t>Convenio - contratos - informes de seguimiento.</t>
    </r>
    <r>
      <rPr>
        <b/>
        <sz val="10"/>
        <rFont val="Arial"/>
        <family val="2"/>
      </rPr>
      <t xml:space="preserve"> RESULTADOS: </t>
    </r>
    <r>
      <rPr>
        <sz val="10"/>
        <rFont val="Arial"/>
        <family val="2"/>
      </rPr>
      <t xml:space="preserve">En conclusión se realizó el mantenimiento vial en el Municipio de Tangua Corregimiento de Santander y Agualongo, zona de influencia del Proyecto Aprovechamiento Quebrada las Piedras, en una longitud de 31,7km de via rural en afirmado  </t>
    </r>
  </si>
  <si>
    <r>
      <t>MEDIOS DE VERIFICACION:</t>
    </r>
    <r>
      <rPr>
        <sz val="10"/>
        <rFont val="Arial"/>
        <family val="2"/>
      </rPr>
      <t xml:space="preserve"> contratos de obras, actas de pago parcial y final, informes de seguimeinto. </t>
    </r>
    <r>
      <rPr>
        <b/>
        <sz val="10"/>
        <rFont val="Arial"/>
        <family val="2"/>
      </rPr>
      <t xml:space="preserve">RESULTADOS: </t>
    </r>
    <r>
      <rPr>
        <sz val="10"/>
        <rFont val="Arial"/>
        <family val="2"/>
      </rPr>
      <t>Con la utilización de recursos financieros, logísticos y operativos del Municipio y con la activa particpación de la comunidad se logro el mantenimiento de  mas de 350 kilómetros de vías rurales, facilitando el desplazamiento, la movilidad y la comercialización de productos agropecuarios rurales. Coadyuvó la realización de mingas realizadas en cada uno de los corregimientos.</t>
    </r>
  </si>
  <si>
    <t xml:space="preserve">Mantenimiento rutinario y periódico y, diagnóstico de 350 kilómetros de la malla vial rural del Municipio de Pasto.  </t>
  </si>
  <si>
    <t xml:space="preserve">Adecuación de la vía del acceso a las Piedras - Sector II, a traves de convenio de cooperación interadminsitrativo entre el Municipio de Pasto y Municipio de Tangua.  </t>
  </si>
  <si>
    <t xml:space="preserve">Apoyo Profesional  y Logistico para el desarrollo de proyectos viales rurales. Municipio de Pasto.  </t>
  </si>
  <si>
    <t xml:space="preserve">Adecuación camino ecológico veredas Romerillo - Ramos del corregimiento de El Encano - Municipio de Pasto.  </t>
  </si>
  <si>
    <t xml:space="preserve">Adecuación camino ecológico veredas Santa Isabel - Santa Lucía del corregimiento de El Encano - Municipio de Pasto. </t>
  </si>
  <si>
    <t xml:space="preserve">Pavimentación en asfalto de la vía San Fernando - Cabrera del Municipio de Pasto. </t>
  </si>
  <si>
    <t xml:space="preserve"> Pavimentación en asfalto de 140 metros lineales de la vía de acceso al corregimiento de Jongovito del Municipio de Pasto. </t>
  </si>
  <si>
    <t xml:space="preserve">Pavimentación en asfalto de la vía de acceso al corregimiento de Jongovito del Municipio de Pasto.  </t>
  </si>
  <si>
    <t xml:space="preserve">Pavimentación en adoquín de 124 metros lineales de la vía de acceso al corregimiento de Obonuco. Municipio de Pasto.  </t>
  </si>
  <si>
    <t xml:space="preserve">Mantenimiento de vías en los corregimientos de San Fernando, Cabrera y Buesaquillo. Municipio de Pasto. </t>
  </si>
  <si>
    <t xml:space="preserve">Mantenimiento de vías en el corregimiento de Santa Bárbara - sector II. Municipio de Pasto.  </t>
  </si>
  <si>
    <t xml:space="preserve">Mantenimiento de vías en el corregimiento de el encano. Municipio de Pasto. </t>
  </si>
  <si>
    <t xml:space="preserve">Mantenimiento de vías en el corregimiento de Santa Bárbara. Municipio de Pasto. </t>
  </si>
  <si>
    <t xml:space="preserve">Mantenimiento de vías en el corregimiento de Catambuco - sector II. Municipio de Pasto. </t>
  </si>
  <si>
    <t>FUENTE: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</si>
</sst>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5">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b/>
      <sz val="10"/>
      <name val="Tahoma"/>
      <family val="2"/>
    </font>
  </fonts>
  <fills count="2">
    <fill>
      <patternFill/>
    </fill>
    <fill>
      <patternFill patternType="gray125"/>
    </fill>
  </fills>
  <borders count="18">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style="medium"/>
      <right style="thin"/>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3" xfId="0" applyFont="1" applyBorder="1" applyAlignment="1">
      <alignment horizontal="justify" vertical="center" wrapText="1"/>
    </xf>
    <xf numFmtId="0" fontId="1" fillId="0" borderId="4" xfId="0" applyFont="1" applyBorder="1" applyAlignment="1">
      <alignment horizontal="justify" vertical="center" wrapText="1"/>
    </xf>
    <xf numFmtId="9" fontId="0" fillId="0" borderId="4" xfId="0" applyNumberFormat="1" applyFont="1" applyBorder="1" applyAlignment="1">
      <alignment horizontal="center" vertical="center" wrapText="1"/>
    </xf>
    <xf numFmtId="10" fontId="0" fillId="0" borderId="4" xfId="0" applyNumberFormat="1" applyFont="1" applyFill="1" applyBorder="1" applyAlignment="1">
      <alignment horizontal="center" vertical="center" wrapText="1"/>
    </xf>
    <xf numFmtId="0" fontId="1" fillId="0" borderId="5" xfId="0" applyFont="1" applyBorder="1" applyAlignment="1">
      <alignment horizontal="justify" vertical="center" wrapText="1"/>
    </xf>
    <xf numFmtId="9" fontId="0" fillId="0" borderId="5" xfId="0" applyNumberFormat="1"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Font="1" applyBorder="1" applyAlignment="1">
      <alignment horizontal="justify" vertical="center"/>
    </xf>
    <xf numFmtId="0" fontId="0" fillId="0" borderId="6" xfId="0" applyFont="1" applyBorder="1" applyAlignment="1">
      <alignment/>
    </xf>
    <xf numFmtId="0" fontId="1" fillId="0" borderId="7" xfId="0" applyFont="1" applyBorder="1" applyAlignment="1">
      <alignment horizontal="justify" vertical="center" wrapText="1"/>
    </xf>
    <xf numFmtId="0" fontId="0" fillId="0" borderId="8" xfId="0" applyFont="1" applyBorder="1" applyAlignment="1">
      <alignment/>
    </xf>
    <xf numFmtId="0" fontId="0" fillId="0" borderId="4" xfId="0" applyFont="1" applyFill="1" applyBorder="1" applyAlignment="1">
      <alignment horizontal="justify" vertical="center" wrapText="1"/>
    </xf>
    <xf numFmtId="3" fontId="0" fillId="0" borderId="4" xfId="0" applyNumberFormat="1" applyFont="1" applyFill="1" applyBorder="1" applyAlignment="1">
      <alignment horizontal="center" vertical="center"/>
    </xf>
    <xf numFmtId="0" fontId="0" fillId="0" borderId="7" xfId="0" applyFont="1" applyFill="1" applyBorder="1" applyAlignment="1">
      <alignment horizontal="justify" vertical="center" wrapText="1"/>
    </xf>
    <xf numFmtId="0" fontId="0" fillId="0" borderId="0" xfId="0" applyFill="1" applyBorder="1" applyAlignment="1">
      <alignment/>
    </xf>
    <xf numFmtId="0" fontId="0" fillId="0" borderId="9" xfId="0"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 xfId="0" applyFont="1" applyFill="1" applyBorder="1" applyAlignment="1">
      <alignment horizontal="justify" vertical="center" wrapText="1"/>
    </xf>
    <xf numFmtId="3" fontId="0" fillId="0" borderId="5"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3" fontId="0" fillId="0" borderId="7" xfId="0" applyNumberFormat="1" applyFont="1" applyFill="1" applyBorder="1" applyAlignment="1">
      <alignment horizontal="center" vertical="center"/>
    </xf>
    <xf numFmtId="0" fontId="1"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justify" vertical="center"/>
    </xf>
    <xf numFmtId="0" fontId="12"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12" fillId="0" borderId="0" xfId="0" applyFont="1" applyFill="1" applyBorder="1" applyAlignment="1">
      <alignment horizontal="right"/>
    </xf>
    <xf numFmtId="0" fontId="8" fillId="0" borderId="12" xfId="0" applyFont="1" applyBorder="1" applyAlignment="1">
      <alignment horizontal="center" vertical="center" wrapText="1"/>
    </xf>
    <xf numFmtId="0" fontId="1" fillId="0" borderId="0" xfId="0" applyFont="1" applyBorder="1" applyAlignment="1">
      <alignment/>
    </xf>
    <xf numFmtId="0" fontId="0" fillId="0" borderId="6" xfId="0" applyFont="1" applyFill="1" applyBorder="1" applyAlignment="1">
      <alignment horizontal="justify" vertical="center" wrapText="1"/>
    </xf>
    <xf numFmtId="0" fontId="0" fillId="0" borderId="5"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4" xfId="0" applyFont="1" applyFill="1" applyBorder="1" applyAlignment="1">
      <alignment horizontal="justify"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justify"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7" xfId="0" applyFont="1" applyBorder="1" applyAlignment="1">
      <alignment horizontal="justify" wrapText="1"/>
    </xf>
    <xf numFmtId="3" fontId="0" fillId="0" borderId="7" xfId="0" applyNumberFormat="1" applyFont="1" applyBorder="1" applyAlignment="1">
      <alignment horizontal="center" vertical="center" wrapText="1"/>
    </xf>
    <xf numFmtId="198" fontId="0" fillId="0" borderId="5" xfId="0" applyNumberFormat="1" applyBorder="1" applyAlignment="1">
      <alignment horizontal="center" vertical="center" wrapText="1"/>
    </xf>
    <xf numFmtId="198" fontId="0" fillId="0" borderId="4" xfId="0" applyNumberFormat="1" applyBorder="1" applyAlignment="1">
      <alignment horizontal="center" vertical="center" wrapText="1"/>
    </xf>
    <xf numFmtId="198" fontId="0" fillId="0" borderId="7" xfId="0" applyNumberFormat="1" applyBorder="1" applyAlignment="1">
      <alignment horizontal="center" vertical="center" wrapText="1"/>
    </xf>
    <xf numFmtId="9" fontId="0" fillId="0" borderId="5" xfId="0" applyNumberFormat="1" applyBorder="1" applyAlignment="1">
      <alignment horizontal="center" vertical="center"/>
    </xf>
    <xf numFmtId="0" fontId="0" fillId="0" borderId="3" xfId="0" applyFont="1" applyBorder="1" applyAlignment="1">
      <alignment horizontal="justify" vertical="center" wrapText="1"/>
    </xf>
    <xf numFmtId="9" fontId="0" fillId="0" borderId="4" xfId="0" applyNumberFormat="1" applyBorder="1" applyAlignment="1">
      <alignment horizontal="center" vertical="center"/>
    </xf>
    <xf numFmtId="0" fontId="0" fillId="0" borderId="6" xfId="0" applyFont="1" applyBorder="1" applyAlignment="1">
      <alignment horizontal="justify" vertical="center" wrapText="1"/>
    </xf>
    <xf numFmtId="9" fontId="0" fillId="0" borderId="7" xfId="0" applyNumberFormat="1" applyBorder="1" applyAlignment="1">
      <alignment horizontal="center" vertical="center"/>
    </xf>
    <xf numFmtId="0" fontId="0" fillId="0" borderId="8" xfId="0" applyFont="1" applyBorder="1" applyAlignment="1">
      <alignment horizontal="justify" vertical="center" wrapText="1"/>
    </xf>
    <xf numFmtId="0" fontId="0" fillId="0" borderId="6" xfId="0" applyFont="1" applyBorder="1" applyAlignment="1">
      <alignment horizontal="justify" vertical="top" wrapText="1"/>
    </xf>
    <xf numFmtId="0" fontId="8" fillId="0" borderId="12" xfId="0" applyFont="1" applyFill="1" applyBorder="1" applyAlignment="1">
      <alignment horizontal="center" vertical="center" wrapText="1"/>
    </xf>
    <xf numFmtId="9" fontId="0" fillId="0" borderId="7"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7" xfId="0" applyFont="1" applyBorder="1" applyAlignment="1">
      <alignment horizontal="justify" vertical="center" wrapText="1"/>
    </xf>
    <xf numFmtId="3" fontId="8" fillId="0" borderId="14" xfId="0" applyNumberFormat="1"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horizontal="center"/>
    </xf>
    <xf numFmtId="0" fontId="0" fillId="0" borderId="6"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1" fillId="0" borderId="15" xfId="0" applyFont="1" applyFill="1" applyBorder="1" applyAlignment="1">
      <alignment horizontal="right" vertical="center" wrapText="1"/>
    </xf>
    <xf numFmtId="0" fontId="1"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197" fontId="0" fillId="0" borderId="5" xfId="0" applyNumberFormat="1" applyFont="1" applyBorder="1" applyAlignment="1">
      <alignment horizontal="center" vertical="center" wrapText="1"/>
    </xf>
    <xf numFmtId="197" fontId="0" fillId="0" borderId="4" xfId="0" applyNumberFormat="1" applyFont="1" applyBorder="1" applyAlignment="1">
      <alignment horizontal="center" vertical="center" wrapText="1"/>
    </xf>
    <xf numFmtId="197" fontId="0" fillId="0" borderId="7" xfId="0" applyNumberFormat="1" applyFont="1" applyBorder="1" applyAlignment="1">
      <alignment horizontal="center" vertical="center" wrapText="1"/>
    </xf>
    <xf numFmtId="0" fontId="0" fillId="0" borderId="4" xfId="0" applyFont="1" applyFill="1" applyBorder="1" applyAlignment="1">
      <alignment horizontal="justify" vertical="center" wrapText="1"/>
    </xf>
    <xf numFmtId="0" fontId="0" fillId="0" borderId="9"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8" fillId="0" borderId="5" xfId="0" applyFont="1" applyBorder="1" applyAlignment="1">
      <alignment horizontal="center"/>
    </xf>
    <xf numFmtId="3" fontId="8" fillId="0" borderId="3" xfId="0" applyNumberFormat="1" applyFont="1" applyFill="1" applyBorder="1" applyAlignment="1">
      <alignment horizontal="center" vertical="center" wrapText="1"/>
    </xf>
    <xf numFmtId="0" fontId="0" fillId="0" borderId="5" xfId="0" applyBorder="1" applyAlignment="1">
      <alignment horizontal="justify" vertical="center" wrapText="1"/>
    </xf>
    <xf numFmtId="0" fontId="0" fillId="0" borderId="4" xfId="0" applyBorder="1" applyAlignment="1">
      <alignment horizontal="justify" vertical="center" wrapText="1"/>
    </xf>
    <xf numFmtId="0" fontId="0" fillId="0" borderId="7" xfId="0" applyBorder="1" applyAlignment="1">
      <alignment horizontal="justify" vertical="center" wrapText="1"/>
    </xf>
    <xf numFmtId="0" fontId="0" fillId="0" borderId="3" xfId="0" applyFont="1" applyFill="1" applyBorder="1" applyAlignment="1">
      <alignment horizontal="justify"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Fill="1" applyBorder="1" applyAlignment="1">
      <alignment horizontal="center"/>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9" fontId="0" fillId="0" borderId="0" xfId="0" applyNumberFormat="1" applyAlignment="1">
      <alignment/>
    </xf>
    <xf numFmtId="0" fontId="0" fillId="0" borderId="17" xfId="0" applyFont="1" applyFill="1" applyBorder="1" applyAlignment="1">
      <alignment horizontal="left" vertical="center" wrapText="1"/>
    </xf>
    <xf numFmtId="0" fontId="0" fillId="0" borderId="17" xfId="0" applyFont="1" applyBorder="1" applyAlignment="1">
      <alignment vertical="center" wrapText="1"/>
    </xf>
    <xf numFmtId="9" fontId="0" fillId="0" borderId="17" xfId="0" applyNumberFormat="1"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workbookViewId="0" topLeftCell="C1">
      <selection activeCell="I1" sqref="I1"/>
    </sheetView>
  </sheetViews>
  <sheetFormatPr defaultColWidth="11.421875" defaultRowHeight="12.75"/>
  <cols>
    <col min="1" max="1" width="4.8515625" style="1" bestFit="1" customWidth="1"/>
    <col min="2" max="2" width="16.140625" style="1" customWidth="1"/>
    <col min="3" max="3" width="30.421875" style="1" customWidth="1"/>
    <col min="4" max="4" width="24.8515625" style="1" customWidth="1"/>
    <col min="5" max="5" width="25.57421875" style="1" customWidth="1"/>
    <col min="6" max="6" width="14.00390625" style="5" bestFit="1" customWidth="1"/>
    <col min="7" max="7" width="22.14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6" t="s">
        <v>9</v>
      </c>
      <c r="B1" s="86"/>
      <c r="C1" s="86"/>
      <c r="D1" s="86"/>
      <c r="E1" s="86"/>
      <c r="F1" s="86"/>
      <c r="G1" s="86"/>
      <c r="H1" s="86"/>
    </row>
    <row r="2" spans="1:9" ht="15.75" customHeight="1">
      <c r="A2" s="87" t="s">
        <v>0</v>
      </c>
      <c r="B2" s="87"/>
      <c r="C2" s="87"/>
      <c r="D2" s="87"/>
      <c r="E2" s="87"/>
      <c r="F2" s="87"/>
      <c r="G2" s="87"/>
      <c r="H2" s="87"/>
      <c r="I2" s="41"/>
    </row>
    <row r="3" spans="1:9" ht="15.75" customHeight="1">
      <c r="A3" s="87"/>
      <c r="B3" s="87"/>
      <c r="C3" s="87"/>
      <c r="D3" s="87"/>
      <c r="E3" s="87"/>
      <c r="F3" s="87"/>
      <c r="G3" s="87"/>
      <c r="H3" s="87"/>
      <c r="I3" s="40"/>
    </row>
    <row r="4" spans="1:8" ht="12.75">
      <c r="A4" s="85" t="s">
        <v>1</v>
      </c>
      <c r="B4" s="85"/>
      <c r="C4" s="85"/>
      <c r="D4" s="85"/>
      <c r="E4" s="6"/>
      <c r="F4" s="7"/>
      <c r="G4" s="6"/>
      <c r="H4" s="6"/>
    </row>
    <row r="5" spans="1:8" ht="12.75">
      <c r="A5" s="85" t="s">
        <v>10</v>
      </c>
      <c r="B5" s="85"/>
      <c r="C5" s="85"/>
      <c r="D5" s="85"/>
      <c r="E5" s="85"/>
      <c r="F5" s="85"/>
      <c r="G5" s="6"/>
      <c r="H5" s="6"/>
    </row>
    <row r="6" spans="1:8" ht="12.75">
      <c r="A6" s="85" t="s">
        <v>13</v>
      </c>
      <c r="B6" s="85"/>
      <c r="C6" s="85"/>
      <c r="D6" s="85"/>
      <c r="E6" s="85"/>
      <c r="F6" s="85"/>
      <c r="G6" s="85" t="s">
        <v>50</v>
      </c>
      <c r="H6" s="85"/>
    </row>
    <row r="7" spans="1:8" ht="13.5" thickBot="1">
      <c r="A7"/>
      <c r="B7"/>
      <c r="C7"/>
      <c r="D7"/>
      <c r="E7" s="9"/>
      <c r="F7" s="8"/>
      <c r="G7"/>
      <c r="H7" s="9"/>
    </row>
    <row r="8" spans="1:8" ht="51.75" thickBot="1">
      <c r="A8" s="10" t="s">
        <v>2</v>
      </c>
      <c r="B8" s="11" t="s">
        <v>3</v>
      </c>
      <c r="C8" s="11" t="s">
        <v>11</v>
      </c>
      <c r="D8" s="11" t="s">
        <v>7</v>
      </c>
      <c r="E8" s="11" t="s">
        <v>12</v>
      </c>
      <c r="F8" s="11" t="s">
        <v>4</v>
      </c>
      <c r="G8" s="11" t="s">
        <v>5</v>
      </c>
      <c r="H8" s="11" t="s">
        <v>6</v>
      </c>
    </row>
    <row r="9" spans="1:8" ht="38.25">
      <c r="A9" s="34">
        <v>1</v>
      </c>
      <c r="B9" s="96" t="s">
        <v>14</v>
      </c>
      <c r="C9" s="35" t="s">
        <v>25</v>
      </c>
      <c r="D9" s="35" t="s">
        <v>26</v>
      </c>
      <c r="E9" s="36">
        <v>350</v>
      </c>
      <c r="F9" s="91" t="s">
        <v>49</v>
      </c>
      <c r="G9" s="96" t="s">
        <v>15</v>
      </c>
      <c r="H9" s="88" t="s">
        <v>8</v>
      </c>
    </row>
    <row r="10" spans="1:8" ht="25.5">
      <c r="A10" s="95">
        <v>2</v>
      </c>
      <c r="B10" s="97"/>
      <c r="C10" s="94" t="s">
        <v>27</v>
      </c>
      <c r="D10" s="28" t="s">
        <v>28</v>
      </c>
      <c r="E10" s="29">
        <v>4</v>
      </c>
      <c r="F10" s="92"/>
      <c r="G10" s="97"/>
      <c r="H10" s="89"/>
    </row>
    <row r="11" spans="1:8" ht="38.25">
      <c r="A11" s="95"/>
      <c r="B11" s="97"/>
      <c r="C11" s="94"/>
      <c r="D11" s="28" t="s">
        <v>29</v>
      </c>
      <c r="E11" s="29">
        <v>2</v>
      </c>
      <c r="F11" s="92"/>
      <c r="G11" s="97"/>
      <c r="H11" s="89"/>
    </row>
    <row r="12" spans="1:8" ht="25.5">
      <c r="A12" s="32">
        <v>3</v>
      </c>
      <c r="B12" s="97"/>
      <c r="C12" s="28" t="s">
        <v>30</v>
      </c>
      <c r="D12" s="28" t="s">
        <v>31</v>
      </c>
      <c r="E12" s="29">
        <v>50</v>
      </c>
      <c r="F12" s="92"/>
      <c r="G12" s="97"/>
      <c r="H12" s="89"/>
    </row>
    <row r="13" spans="1:8" ht="51">
      <c r="A13" s="32">
        <v>4</v>
      </c>
      <c r="B13" s="97"/>
      <c r="C13" s="28" t="s">
        <v>32</v>
      </c>
      <c r="D13" s="28" t="s">
        <v>33</v>
      </c>
      <c r="E13" s="29">
        <v>10000</v>
      </c>
      <c r="F13" s="92"/>
      <c r="G13" s="97"/>
      <c r="H13" s="89"/>
    </row>
    <row r="14" spans="1:8" ht="38.25">
      <c r="A14" s="32">
        <v>5</v>
      </c>
      <c r="B14" s="97"/>
      <c r="C14" s="28" t="s">
        <v>34</v>
      </c>
      <c r="D14" s="28" t="s">
        <v>35</v>
      </c>
      <c r="E14" s="29">
        <f>1000+500+1500+900+500+2100</f>
        <v>6500</v>
      </c>
      <c r="F14" s="92"/>
      <c r="G14" s="97"/>
      <c r="H14" s="89"/>
    </row>
    <row r="15" spans="1:8" ht="76.5">
      <c r="A15" s="32">
        <v>6</v>
      </c>
      <c r="B15" s="97"/>
      <c r="C15" s="28" t="s">
        <v>36</v>
      </c>
      <c r="D15" s="28" t="s">
        <v>37</v>
      </c>
      <c r="E15" s="29">
        <v>6000</v>
      </c>
      <c r="F15" s="92"/>
      <c r="G15" s="97"/>
      <c r="H15" s="89"/>
    </row>
    <row r="16" spans="1:8" ht="25.5">
      <c r="A16" s="95">
        <v>7</v>
      </c>
      <c r="B16" s="97"/>
      <c r="C16" s="94" t="s">
        <v>38</v>
      </c>
      <c r="D16" s="28" t="s">
        <v>39</v>
      </c>
      <c r="E16" s="29">
        <v>2</v>
      </c>
      <c r="F16" s="92"/>
      <c r="G16" s="97"/>
      <c r="H16" s="89"/>
    </row>
    <row r="17" spans="1:8" ht="25.5">
      <c r="A17" s="95"/>
      <c r="B17" s="97"/>
      <c r="C17" s="94"/>
      <c r="D17" s="28" t="s">
        <v>40</v>
      </c>
      <c r="E17" s="29">
        <v>2</v>
      </c>
      <c r="F17" s="92"/>
      <c r="G17" s="97"/>
      <c r="H17" s="89"/>
    </row>
    <row r="18" spans="1:8" ht="51">
      <c r="A18" s="95">
        <v>8</v>
      </c>
      <c r="B18" s="97"/>
      <c r="C18" s="94" t="s">
        <v>41</v>
      </c>
      <c r="D18" s="28" t="s">
        <v>42</v>
      </c>
      <c r="E18" s="29">
        <v>1</v>
      </c>
      <c r="F18" s="92"/>
      <c r="G18" s="97"/>
      <c r="H18" s="89"/>
    </row>
    <row r="19" spans="1:8" ht="51">
      <c r="A19" s="95"/>
      <c r="B19" s="97"/>
      <c r="C19" s="94"/>
      <c r="D19" s="28" t="s">
        <v>43</v>
      </c>
      <c r="E19" s="33">
        <v>4</v>
      </c>
      <c r="F19" s="92"/>
      <c r="G19" s="97"/>
      <c r="H19" s="89"/>
    </row>
    <row r="20" spans="1:8" ht="38.25">
      <c r="A20" s="32">
        <v>9</v>
      </c>
      <c r="B20" s="97"/>
      <c r="C20" s="28" t="s">
        <v>44</v>
      </c>
      <c r="D20" s="28" t="s">
        <v>45</v>
      </c>
      <c r="E20" s="29">
        <v>17</v>
      </c>
      <c r="F20" s="92"/>
      <c r="G20" s="97"/>
      <c r="H20" s="89"/>
    </row>
    <row r="21" spans="1:8" ht="64.5" thickBot="1">
      <c r="A21" s="37">
        <v>10</v>
      </c>
      <c r="B21" s="98"/>
      <c r="C21" s="30" t="s">
        <v>46</v>
      </c>
      <c r="D21" s="30" t="s">
        <v>47</v>
      </c>
      <c r="E21" s="38">
        <v>1000</v>
      </c>
      <c r="F21" s="93"/>
      <c r="G21" s="98"/>
      <c r="H21" s="90"/>
    </row>
    <row r="22" spans="1:6" ht="12.75">
      <c r="A22" s="31" t="s">
        <v>16</v>
      </c>
      <c r="B22" s="31"/>
      <c r="C22" s="31"/>
      <c r="D22" s="31"/>
      <c r="F22" s="12"/>
    </row>
    <row r="23" ht="12.75">
      <c r="G23" s="13"/>
    </row>
    <row r="24" ht="12.75">
      <c r="F24" s="1"/>
    </row>
  </sheetData>
  <mergeCells count="17">
    <mergeCell ref="A18:A19"/>
    <mergeCell ref="A10:A11"/>
    <mergeCell ref="C18:C19"/>
    <mergeCell ref="G9:G21"/>
    <mergeCell ref="A16:A17"/>
    <mergeCell ref="B9:B21"/>
    <mergeCell ref="H9:H21"/>
    <mergeCell ref="F9:F21"/>
    <mergeCell ref="C10:C11"/>
    <mergeCell ref="C16:C17"/>
    <mergeCell ref="A6:F6"/>
    <mergeCell ref="A1:H1"/>
    <mergeCell ref="A2:H2"/>
    <mergeCell ref="A4:D4"/>
    <mergeCell ref="A5:F5"/>
    <mergeCell ref="A3:H3"/>
    <mergeCell ref="G6:H6"/>
  </mergeCells>
  <printOptions horizontalCentered="1" verticalCentered="1"/>
  <pageMargins left="0.2755905511811024" right="0.15748031496062992" top="0.21" bottom="0.18" header="0" footer="0.17"/>
  <pageSetup fitToHeight="6"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K23"/>
  <sheetViews>
    <sheetView zoomScale="85" zoomScaleNormal="85" workbookViewId="0" topLeftCell="E1">
      <selection activeCell="G21" sqref="G21"/>
    </sheetView>
  </sheetViews>
  <sheetFormatPr defaultColWidth="11.421875" defaultRowHeight="12.75"/>
  <cols>
    <col min="1" max="1" width="4.00390625" style="14" bestFit="1" customWidth="1"/>
    <col min="2" max="2" width="13.8515625" style="14" customWidth="1"/>
    <col min="3" max="3" width="28.421875" style="14" customWidth="1"/>
    <col min="4" max="4" width="29.421875" style="14" customWidth="1"/>
    <col min="5" max="5" width="25.00390625" style="14" customWidth="1"/>
    <col min="6" max="6" width="51.421875" style="14" customWidth="1"/>
    <col min="7" max="7" width="13.00390625" style="14" customWidth="1"/>
    <col min="8" max="8" width="14.7109375" style="14" customWidth="1"/>
    <col min="9" max="9" width="34.421875" style="14" customWidth="1"/>
    <col min="10" max="16384" width="11.421875" style="14" customWidth="1"/>
  </cols>
  <sheetData>
    <row r="1" spans="1:9" ht="15.75" customHeight="1">
      <c r="A1" s="86" t="s">
        <v>9</v>
      </c>
      <c r="B1" s="86"/>
      <c r="C1" s="86"/>
      <c r="D1" s="86"/>
      <c r="E1" s="86"/>
      <c r="F1" s="86"/>
      <c r="G1" s="86"/>
      <c r="H1" s="86"/>
      <c r="I1" s="86"/>
    </row>
    <row r="2" spans="1:9" ht="15.75">
      <c r="A2" s="87" t="s">
        <v>0</v>
      </c>
      <c r="B2" s="87"/>
      <c r="C2" s="87"/>
      <c r="D2" s="87"/>
      <c r="E2" s="87"/>
      <c r="F2" s="87"/>
      <c r="G2" s="87"/>
      <c r="H2" s="87"/>
      <c r="I2" s="87"/>
    </row>
    <row r="3" spans="2:8" ht="12.75">
      <c r="B3" s="15"/>
      <c r="C3" s="15"/>
      <c r="D3" s="15"/>
      <c r="E3" s="15"/>
      <c r="F3" s="15"/>
      <c r="G3" s="15"/>
      <c r="H3" s="15"/>
    </row>
    <row r="4" spans="1:10" s="1" customFormat="1" ht="12.75">
      <c r="A4" s="85" t="s">
        <v>1</v>
      </c>
      <c r="B4" s="85"/>
      <c r="C4" s="85"/>
      <c r="D4" s="85"/>
      <c r="E4" s="85"/>
      <c r="F4" s="85"/>
      <c r="G4" s="6"/>
      <c r="H4" s="6"/>
      <c r="I4" s="6"/>
      <c r="J4" s="3"/>
    </row>
    <row r="5" spans="1:10" s="1" customFormat="1" ht="12.75">
      <c r="A5" s="85" t="s">
        <v>10</v>
      </c>
      <c r="B5" s="85"/>
      <c r="C5" s="85"/>
      <c r="D5" s="85"/>
      <c r="E5" s="85"/>
      <c r="F5" s="85"/>
      <c r="G5" s="85"/>
      <c r="H5" s="6"/>
      <c r="I5" s="6"/>
      <c r="J5" s="3"/>
    </row>
    <row r="6" spans="1:10" s="1" customFormat="1" ht="12.75">
      <c r="A6" s="85" t="s">
        <v>13</v>
      </c>
      <c r="B6" s="85"/>
      <c r="C6" s="85"/>
      <c r="D6" s="85"/>
      <c r="E6" s="85"/>
      <c r="F6" s="85"/>
      <c r="G6" s="85"/>
      <c r="H6" s="85" t="s">
        <v>50</v>
      </c>
      <c r="I6" s="85"/>
      <c r="J6" s="3"/>
    </row>
    <row r="7" ht="13.5" thickBot="1"/>
    <row r="8" spans="1:9" ht="12.75">
      <c r="A8" s="99" t="s">
        <v>2</v>
      </c>
      <c r="B8" s="101" t="s">
        <v>17</v>
      </c>
      <c r="C8" s="103" t="s">
        <v>18</v>
      </c>
      <c r="D8" s="103" t="s">
        <v>48</v>
      </c>
      <c r="E8" s="103" t="s">
        <v>19</v>
      </c>
      <c r="F8" s="101" t="s">
        <v>20</v>
      </c>
      <c r="G8" s="105" t="s">
        <v>21</v>
      </c>
      <c r="H8" s="105"/>
      <c r="I8" s="106" t="s">
        <v>22</v>
      </c>
    </row>
    <row r="9" spans="1:9" ht="34.5" thickBot="1">
      <c r="A9" s="100"/>
      <c r="B9" s="102"/>
      <c r="C9" s="104"/>
      <c r="D9" s="104"/>
      <c r="E9" s="104"/>
      <c r="F9" s="102"/>
      <c r="G9" s="75" t="s">
        <v>23</v>
      </c>
      <c r="H9" s="75" t="s">
        <v>24</v>
      </c>
      <c r="I9" s="79"/>
    </row>
    <row r="10" spans="1:9" ht="153">
      <c r="A10" s="34">
        <v>1</v>
      </c>
      <c r="B10" s="96" t="s">
        <v>14</v>
      </c>
      <c r="C10" s="35" t="s">
        <v>25</v>
      </c>
      <c r="D10" s="35" t="s">
        <v>26</v>
      </c>
      <c r="E10" s="36">
        <v>350</v>
      </c>
      <c r="F10" s="21" t="s">
        <v>84</v>
      </c>
      <c r="G10" s="22">
        <v>1</v>
      </c>
      <c r="H10" s="22">
        <f>1.10571428571429*100%</f>
        <v>1.1057142857142856</v>
      </c>
      <c r="I10" s="17"/>
    </row>
    <row r="11" spans="1:9" ht="46.5" customHeight="1">
      <c r="A11" s="95">
        <v>2</v>
      </c>
      <c r="B11" s="97"/>
      <c r="C11" s="94" t="s">
        <v>27</v>
      </c>
      <c r="D11" s="28" t="s">
        <v>28</v>
      </c>
      <c r="E11" s="29">
        <v>4</v>
      </c>
      <c r="F11" s="18" t="s">
        <v>86</v>
      </c>
      <c r="G11" s="19">
        <v>1</v>
      </c>
      <c r="H11" s="19">
        <f>5/4</f>
        <v>1.25</v>
      </c>
      <c r="I11" s="23"/>
    </row>
    <row r="12" spans="1:9" ht="49.5" customHeight="1">
      <c r="A12" s="95"/>
      <c r="B12" s="97"/>
      <c r="C12" s="94"/>
      <c r="D12" s="28" t="s">
        <v>29</v>
      </c>
      <c r="E12" s="29">
        <v>2</v>
      </c>
      <c r="F12" s="18" t="s">
        <v>87</v>
      </c>
      <c r="G12" s="19">
        <v>1</v>
      </c>
      <c r="H12" s="20">
        <f>1*100%</f>
        <v>1</v>
      </c>
      <c r="I12" s="24"/>
    </row>
    <row r="13" spans="1:9" ht="51">
      <c r="A13" s="32">
        <v>3</v>
      </c>
      <c r="B13" s="97"/>
      <c r="C13" s="28" t="s">
        <v>30</v>
      </c>
      <c r="D13" s="28" t="s">
        <v>31</v>
      </c>
      <c r="E13" s="29">
        <v>50</v>
      </c>
      <c r="F13" s="18" t="s">
        <v>88</v>
      </c>
      <c r="G13" s="19">
        <v>1</v>
      </c>
      <c r="H13" s="19">
        <f>1.16*100%</f>
        <v>1.16</v>
      </c>
      <c r="I13" s="24"/>
    </row>
    <row r="14" spans="1:11" ht="114.75">
      <c r="A14" s="32">
        <v>4</v>
      </c>
      <c r="B14" s="97"/>
      <c r="C14" s="28" t="s">
        <v>32</v>
      </c>
      <c r="D14" s="28" t="s">
        <v>33</v>
      </c>
      <c r="E14" s="29">
        <v>10000</v>
      </c>
      <c r="F14" s="18" t="s">
        <v>89</v>
      </c>
      <c r="G14" s="19">
        <v>1</v>
      </c>
      <c r="H14" s="20">
        <f>12.2/10*100%</f>
        <v>1.22</v>
      </c>
      <c r="I14" s="25"/>
      <c r="K14" s="16"/>
    </row>
    <row r="15" spans="1:9" ht="76.5">
      <c r="A15" s="32">
        <v>5</v>
      </c>
      <c r="B15" s="97"/>
      <c r="C15" s="28" t="s">
        <v>34</v>
      </c>
      <c r="D15" s="28" t="s">
        <v>35</v>
      </c>
      <c r="E15" s="29">
        <f>1000+500+1500+900+500+2100</f>
        <v>6500</v>
      </c>
      <c r="F15" s="18" t="s">
        <v>90</v>
      </c>
      <c r="G15" s="19">
        <v>1</v>
      </c>
      <c r="H15" s="19">
        <f>12.4/6.5*100%</f>
        <v>1.9076923076923078</v>
      </c>
      <c r="I15" s="25"/>
    </row>
    <row r="16" spans="1:9" ht="153">
      <c r="A16" s="32">
        <v>6</v>
      </c>
      <c r="B16" s="97"/>
      <c r="C16" s="28" t="s">
        <v>36</v>
      </c>
      <c r="D16" s="28" t="s">
        <v>37</v>
      </c>
      <c r="E16" s="29">
        <v>6000</v>
      </c>
      <c r="F16" s="18" t="s">
        <v>91</v>
      </c>
      <c r="G16" s="19">
        <v>1</v>
      </c>
      <c r="H16" s="19">
        <f>0.124833333333333*100%</f>
        <v>0.12483333333333334</v>
      </c>
      <c r="I16" s="25"/>
    </row>
    <row r="17" spans="1:9" ht="63.75">
      <c r="A17" s="95">
        <v>7</v>
      </c>
      <c r="B17" s="97"/>
      <c r="C17" s="94" t="s">
        <v>38</v>
      </c>
      <c r="D17" s="28" t="s">
        <v>39</v>
      </c>
      <c r="E17" s="29">
        <v>2</v>
      </c>
      <c r="F17" s="53"/>
      <c r="G17" s="19">
        <v>1</v>
      </c>
      <c r="H17" s="19">
        <v>0</v>
      </c>
      <c r="I17" s="74" t="s">
        <v>79</v>
      </c>
    </row>
    <row r="18" spans="1:9" ht="63.75">
      <c r="A18" s="95"/>
      <c r="B18" s="97"/>
      <c r="C18" s="94"/>
      <c r="D18" s="28" t="s">
        <v>40</v>
      </c>
      <c r="E18" s="29">
        <v>2</v>
      </c>
      <c r="F18" s="53" t="s">
        <v>80</v>
      </c>
      <c r="G18" s="19">
        <v>1</v>
      </c>
      <c r="H18" s="19">
        <v>0</v>
      </c>
      <c r="I18" s="74" t="s">
        <v>79</v>
      </c>
    </row>
    <row r="19" spans="1:9" ht="51">
      <c r="A19" s="95">
        <v>8</v>
      </c>
      <c r="B19" s="97"/>
      <c r="C19" s="94" t="s">
        <v>41</v>
      </c>
      <c r="D19" s="28" t="s">
        <v>42</v>
      </c>
      <c r="E19" s="29">
        <v>1</v>
      </c>
      <c r="F19" s="18" t="s">
        <v>81</v>
      </c>
      <c r="G19" s="19">
        <v>1</v>
      </c>
      <c r="H19" s="19">
        <f>1*100%</f>
        <v>1</v>
      </c>
      <c r="I19" s="25"/>
    </row>
    <row r="20" spans="1:9" ht="63.75">
      <c r="A20" s="95"/>
      <c r="B20" s="97"/>
      <c r="C20" s="94"/>
      <c r="D20" s="28" t="s">
        <v>43</v>
      </c>
      <c r="E20" s="33">
        <v>4</v>
      </c>
      <c r="F20" s="18" t="s">
        <v>82</v>
      </c>
      <c r="G20" s="19">
        <v>1</v>
      </c>
      <c r="H20" s="19">
        <f>1*100%</f>
        <v>1</v>
      </c>
      <c r="I20" s="25"/>
    </row>
    <row r="21" spans="1:9" ht="102">
      <c r="A21" s="32">
        <v>9</v>
      </c>
      <c r="B21" s="97"/>
      <c r="C21" s="28" t="s">
        <v>44</v>
      </c>
      <c r="D21" s="28" t="s">
        <v>45</v>
      </c>
      <c r="E21" s="29">
        <v>17</v>
      </c>
      <c r="F21" s="18" t="s">
        <v>83</v>
      </c>
      <c r="G21" s="19">
        <v>1</v>
      </c>
      <c r="H21" s="19">
        <f>1.05882352941176*100%</f>
        <v>1.0588235294117647</v>
      </c>
      <c r="I21" s="25"/>
    </row>
    <row r="22" spans="1:9" ht="64.5" thickBot="1">
      <c r="A22" s="37">
        <v>10</v>
      </c>
      <c r="B22" s="98"/>
      <c r="C22" s="30" t="s">
        <v>46</v>
      </c>
      <c r="D22" s="30" t="s">
        <v>47</v>
      </c>
      <c r="E22" s="38">
        <v>1000</v>
      </c>
      <c r="F22" s="26" t="s">
        <v>85</v>
      </c>
      <c r="G22" s="76">
        <v>1</v>
      </c>
      <c r="H22" s="76">
        <v>1</v>
      </c>
      <c r="I22" s="27"/>
    </row>
    <row r="23" spans="1:9" ht="12.75" customHeight="1">
      <c r="A23" s="117" t="s">
        <v>16</v>
      </c>
      <c r="B23" s="117"/>
      <c r="C23" s="117"/>
      <c r="D23" s="117"/>
      <c r="E23" s="118"/>
      <c r="F23" s="118"/>
      <c r="G23" s="119"/>
      <c r="H23" s="119"/>
      <c r="I23" s="118"/>
    </row>
  </sheetData>
  <mergeCells count="22">
    <mergeCell ref="A23:D23"/>
    <mergeCell ref="A1:I1"/>
    <mergeCell ref="A2:I2"/>
    <mergeCell ref="A4:F4"/>
    <mergeCell ref="E8:E9"/>
    <mergeCell ref="D8:D9"/>
    <mergeCell ref="A5:G5"/>
    <mergeCell ref="A6:G6"/>
    <mergeCell ref="C19:C20"/>
    <mergeCell ref="H6:I6"/>
    <mergeCell ref="A11:A12"/>
    <mergeCell ref="C11:C12"/>
    <mergeCell ref="A19:A20"/>
    <mergeCell ref="A8:A9"/>
    <mergeCell ref="B8:B9"/>
    <mergeCell ref="F8:F9"/>
    <mergeCell ref="C8:C9"/>
    <mergeCell ref="G8:H8"/>
    <mergeCell ref="I8:I9"/>
    <mergeCell ref="B10:B22"/>
    <mergeCell ref="A17:A18"/>
    <mergeCell ref="C17:C18"/>
  </mergeCells>
  <printOptions horizontalCentered="1"/>
  <pageMargins left="0.48" right="0.15748031496062992" top="0.64" bottom="0.4330708661417323" header="0" footer="0"/>
  <pageSetup fitToHeight="4"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K28"/>
  <sheetViews>
    <sheetView zoomScale="70" zoomScaleNormal="70" workbookViewId="0" topLeftCell="A15">
      <selection activeCell="J28" sqref="J28"/>
    </sheetView>
  </sheetViews>
  <sheetFormatPr defaultColWidth="11.421875" defaultRowHeight="12.75"/>
  <cols>
    <col min="1" max="1" width="4.00390625" style="0" bestFit="1" customWidth="1"/>
    <col min="2" max="2" width="35.00390625" style="0" customWidth="1"/>
    <col min="3" max="3" width="15.8515625" style="0" customWidth="1"/>
    <col min="4" max="4" width="14.8515625" style="0" customWidth="1"/>
    <col min="5" max="5" width="16.140625" style="0" customWidth="1"/>
    <col min="6" max="6" width="15.28125" style="0" customWidth="1"/>
    <col min="7" max="7" width="12.8515625" style="0" customWidth="1"/>
    <col min="8" max="8" width="15.28125" style="0" customWidth="1"/>
    <col min="9" max="9" width="12.8515625" style="0" customWidth="1"/>
    <col min="10" max="10" width="13.140625" style="0" bestFit="1" customWidth="1"/>
    <col min="11" max="11" width="30.7109375" style="0" customWidth="1"/>
    <col min="12" max="12" width="25.57421875" style="0" customWidth="1"/>
    <col min="13" max="16384" width="12.8515625" style="0" customWidth="1"/>
  </cols>
  <sheetData>
    <row r="1" spans="1:11" ht="15">
      <c r="A1" s="81" t="s">
        <v>51</v>
      </c>
      <c r="B1" s="81"/>
      <c r="C1" s="81"/>
      <c r="D1" s="81"/>
      <c r="E1" s="81"/>
      <c r="F1" s="81"/>
      <c r="G1" s="81"/>
      <c r="H1" s="81"/>
      <c r="I1" s="81"/>
      <c r="J1" s="81"/>
      <c r="K1" s="81"/>
    </row>
    <row r="2" spans="1:11" ht="15">
      <c r="A2" s="81" t="s">
        <v>52</v>
      </c>
      <c r="B2" s="81"/>
      <c r="C2" s="81"/>
      <c r="D2" s="81"/>
      <c r="E2" s="81"/>
      <c r="F2" s="81"/>
      <c r="G2" s="81"/>
      <c r="H2" s="81"/>
      <c r="I2" s="81"/>
      <c r="J2" s="81"/>
      <c r="K2" s="81"/>
    </row>
    <row r="3" spans="1:11" ht="15">
      <c r="A3" s="81"/>
      <c r="B3" s="81"/>
      <c r="C3" s="81"/>
      <c r="D3" s="81"/>
      <c r="E3" s="81"/>
      <c r="F3" s="81"/>
      <c r="G3" s="81"/>
      <c r="H3" s="81"/>
      <c r="I3" s="81"/>
      <c r="J3" s="81"/>
      <c r="K3" s="81"/>
    </row>
    <row r="4" spans="1:11" ht="15">
      <c r="A4" s="80" t="s">
        <v>53</v>
      </c>
      <c r="B4" s="80"/>
      <c r="C4" s="80"/>
      <c r="D4" s="80"/>
      <c r="E4" s="80"/>
      <c r="F4" s="80"/>
      <c r="G4" s="80"/>
      <c r="H4" s="80"/>
      <c r="I4" s="42"/>
      <c r="J4" s="42"/>
      <c r="K4" s="43"/>
    </row>
    <row r="5" spans="1:11" ht="15">
      <c r="A5" s="80" t="s">
        <v>67</v>
      </c>
      <c r="B5" s="80"/>
      <c r="C5" s="80"/>
      <c r="D5" s="80"/>
      <c r="E5" s="80"/>
      <c r="F5" s="80"/>
      <c r="G5" s="80"/>
      <c r="H5" s="80"/>
      <c r="I5" s="80"/>
      <c r="J5" s="42"/>
      <c r="K5" s="43"/>
    </row>
    <row r="6" spans="1:11" ht="15">
      <c r="A6" s="80" t="s">
        <v>68</v>
      </c>
      <c r="B6" s="80"/>
      <c r="C6" s="80"/>
      <c r="D6" s="80"/>
      <c r="E6" s="80"/>
      <c r="F6" s="80"/>
      <c r="G6" s="80"/>
      <c r="H6" s="80"/>
      <c r="I6" s="42"/>
      <c r="J6" s="42"/>
      <c r="K6" s="43"/>
    </row>
    <row r="7" spans="1:11" ht="15">
      <c r="A7" s="85" t="s">
        <v>13</v>
      </c>
      <c r="B7" s="85"/>
      <c r="C7" s="85"/>
      <c r="D7" s="85"/>
      <c r="E7" s="85"/>
      <c r="F7" s="85"/>
      <c r="G7" s="50"/>
      <c r="H7" s="50"/>
      <c r="I7" s="48"/>
      <c r="J7" s="44"/>
      <c r="K7" s="44"/>
    </row>
    <row r="8" spans="1:11" ht="13.5" thickBot="1">
      <c r="A8" s="45"/>
      <c r="B8" s="46"/>
      <c r="C8" s="47"/>
      <c r="D8" s="47"/>
      <c r="E8" s="47"/>
      <c r="F8" s="47"/>
      <c r="G8" s="47"/>
      <c r="H8" s="47"/>
      <c r="I8" s="47"/>
      <c r="J8" s="47"/>
      <c r="K8" s="46"/>
    </row>
    <row r="9" spans="1:11" s="6" customFormat="1" ht="23.25" thickBot="1">
      <c r="A9" s="57" t="s">
        <v>2</v>
      </c>
      <c r="B9" s="58" t="s">
        <v>54</v>
      </c>
      <c r="C9" s="58" t="s">
        <v>55</v>
      </c>
      <c r="D9" s="58" t="s">
        <v>4</v>
      </c>
      <c r="E9" s="58" t="s">
        <v>5</v>
      </c>
      <c r="F9" s="58" t="s">
        <v>6</v>
      </c>
      <c r="G9" s="58" t="s">
        <v>56</v>
      </c>
      <c r="H9" s="58" t="s">
        <v>57</v>
      </c>
      <c r="I9" s="58" t="s">
        <v>58</v>
      </c>
      <c r="J9" s="58" t="s">
        <v>59</v>
      </c>
      <c r="K9" s="59" t="s">
        <v>60</v>
      </c>
    </row>
    <row r="10" spans="1:11" ht="51">
      <c r="A10" s="60">
        <v>1</v>
      </c>
      <c r="B10" s="52" t="s">
        <v>108</v>
      </c>
      <c r="C10" s="96" t="s">
        <v>72</v>
      </c>
      <c r="D10" s="107" t="s">
        <v>74</v>
      </c>
      <c r="E10" s="107" t="s">
        <v>75</v>
      </c>
      <c r="F10" s="96" t="s">
        <v>8</v>
      </c>
      <c r="G10" s="65">
        <v>39493</v>
      </c>
      <c r="H10" s="65">
        <v>39813</v>
      </c>
      <c r="I10" s="96" t="s">
        <v>73</v>
      </c>
      <c r="J10" s="36">
        <f>341633157.62+29064000+9586667+30000000+95714286+316750000</f>
        <v>822748110.62</v>
      </c>
      <c r="K10" s="110" t="s">
        <v>70</v>
      </c>
    </row>
    <row r="11" spans="1:11" ht="76.5">
      <c r="A11" s="61">
        <v>2</v>
      </c>
      <c r="B11" s="53" t="s">
        <v>109</v>
      </c>
      <c r="C11" s="97"/>
      <c r="D11" s="108"/>
      <c r="E11" s="108"/>
      <c r="F11" s="97"/>
      <c r="G11" s="66">
        <v>39738</v>
      </c>
      <c r="H11" s="66">
        <v>39813</v>
      </c>
      <c r="I11" s="97"/>
      <c r="J11" s="29">
        <v>95184450</v>
      </c>
      <c r="K11" s="82"/>
    </row>
    <row r="12" spans="1:11" ht="38.25">
      <c r="A12" s="61">
        <v>3</v>
      </c>
      <c r="B12" s="53" t="s">
        <v>110</v>
      </c>
      <c r="C12" s="97"/>
      <c r="D12" s="108"/>
      <c r="E12" s="108"/>
      <c r="F12" s="97"/>
      <c r="G12" s="66">
        <v>39493</v>
      </c>
      <c r="H12" s="66">
        <v>39813</v>
      </c>
      <c r="I12" s="97"/>
      <c r="J12" s="29">
        <v>234251890</v>
      </c>
      <c r="K12" s="82"/>
    </row>
    <row r="13" spans="1:11" ht="51">
      <c r="A13" s="61">
        <v>4</v>
      </c>
      <c r="B13" s="56" t="s">
        <v>76</v>
      </c>
      <c r="C13" s="97"/>
      <c r="D13" s="108"/>
      <c r="E13" s="108"/>
      <c r="F13" s="97"/>
      <c r="G13" s="66">
        <v>39750</v>
      </c>
      <c r="H13" s="66">
        <v>39813</v>
      </c>
      <c r="I13" s="97"/>
      <c r="J13" s="55">
        <v>69894458</v>
      </c>
      <c r="K13" s="82"/>
    </row>
    <row r="14" spans="1:11" ht="51">
      <c r="A14" s="61">
        <v>5</v>
      </c>
      <c r="B14" s="56" t="s">
        <v>77</v>
      </c>
      <c r="C14" s="97"/>
      <c r="D14" s="108"/>
      <c r="E14" s="108"/>
      <c r="F14" s="97"/>
      <c r="G14" s="66">
        <v>39750</v>
      </c>
      <c r="H14" s="66">
        <v>39813</v>
      </c>
      <c r="I14" s="97"/>
      <c r="J14" s="55">
        <v>137749534</v>
      </c>
      <c r="K14" s="82"/>
    </row>
    <row r="15" spans="1:11" ht="38.25">
      <c r="A15" s="61">
        <v>7</v>
      </c>
      <c r="B15" s="53" t="s">
        <v>69</v>
      </c>
      <c r="C15" s="97"/>
      <c r="D15" s="108"/>
      <c r="E15" s="108"/>
      <c r="F15" s="97"/>
      <c r="G15" s="66">
        <v>39583</v>
      </c>
      <c r="H15" s="66">
        <v>39736</v>
      </c>
      <c r="I15" s="97"/>
      <c r="J15" s="29">
        <v>30000000</v>
      </c>
      <c r="K15" s="51" t="s">
        <v>28</v>
      </c>
    </row>
    <row r="16" spans="1:11" ht="51">
      <c r="A16" s="61">
        <v>8</v>
      </c>
      <c r="B16" s="53" t="s">
        <v>111</v>
      </c>
      <c r="C16" s="97"/>
      <c r="D16" s="108"/>
      <c r="E16" s="108"/>
      <c r="F16" s="97"/>
      <c r="G16" s="66">
        <v>39522</v>
      </c>
      <c r="H16" s="66">
        <v>39583</v>
      </c>
      <c r="I16" s="97"/>
      <c r="J16" s="29">
        <v>10000000</v>
      </c>
      <c r="K16" s="82" t="s">
        <v>33</v>
      </c>
    </row>
    <row r="17" spans="1:11" ht="51">
      <c r="A17" s="61">
        <v>9</v>
      </c>
      <c r="B17" s="53" t="s">
        <v>112</v>
      </c>
      <c r="C17" s="97"/>
      <c r="D17" s="108"/>
      <c r="E17" s="108"/>
      <c r="F17" s="97"/>
      <c r="G17" s="66">
        <v>39522</v>
      </c>
      <c r="H17" s="66">
        <v>39583</v>
      </c>
      <c r="I17" s="97"/>
      <c r="J17" s="29">
        <v>10000000</v>
      </c>
      <c r="K17" s="82"/>
    </row>
    <row r="18" spans="1:11" ht="38.25" customHeight="1">
      <c r="A18" s="61">
        <v>10</v>
      </c>
      <c r="B18" s="54" t="s">
        <v>113</v>
      </c>
      <c r="C18" s="97"/>
      <c r="D18" s="108"/>
      <c r="E18" s="108"/>
      <c r="F18" s="97"/>
      <c r="G18" s="66">
        <v>39611</v>
      </c>
      <c r="H18" s="66">
        <v>39813</v>
      </c>
      <c r="I18" s="97"/>
      <c r="J18" s="29">
        <v>2994352734.4</v>
      </c>
      <c r="K18" s="82" t="s">
        <v>71</v>
      </c>
    </row>
    <row r="19" spans="1:11" ht="51">
      <c r="A19" s="61">
        <v>11</v>
      </c>
      <c r="B19" s="54" t="s">
        <v>114</v>
      </c>
      <c r="C19" s="97"/>
      <c r="D19" s="108"/>
      <c r="E19" s="108"/>
      <c r="F19" s="97"/>
      <c r="G19" s="66">
        <v>39588</v>
      </c>
      <c r="H19" s="66">
        <v>39680</v>
      </c>
      <c r="I19" s="97"/>
      <c r="J19" s="29">
        <v>220616231</v>
      </c>
      <c r="K19" s="82"/>
    </row>
    <row r="20" spans="1:11" ht="38.25">
      <c r="A20" s="61">
        <v>12</v>
      </c>
      <c r="B20" s="54" t="s">
        <v>115</v>
      </c>
      <c r="C20" s="97"/>
      <c r="D20" s="108"/>
      <c r="E20" s="108"/>
      <c r="F20" s="97"/>
      <c r="G20" s="66">
        <v>39611</v>
      </c>
      <c r="H20" s="66">
        <v>39813</v>
      </c>
      <c r="I20" s="97"/>
      <c r="J20" s="29">
        <v>1198989981</v>
      </c>
      <c r="K20" s="82"/>
    </row>
    <row r="21" spans="1:11" ht="51">
      <c r="A21" s="61">
        <v>13</v>
      </c>
      <c r="B21" s="54" t="s">
        <v>116</v>
      </c>
      <c r="C21" s="97"/>
      <c r="D21" s="108"/>
      <c r="E21" s="108"/>
      <c r="F21" s="97"/>
      <c r="G21" s="66">
        <v>39598</v>
      </c>
      <c r="H21" s="66">
        <v>39680</v>
      </c>
      <c r="I21" s="97"/>
      <c r="J21" s="29">
        <f>38166305+7800000</f>
        <v>45966305</v>
      </c>
      <c r="K21" s="82"/>
    </row>
    <row r="22" spans="1:11" ht="38.25">
      <c r="A22" s="61">
        <v>14</v>
      </c>
      <c r="B22" s="54" t="s">
        <v>113</v>
      </c>
      <c r="C22" s="97"/>
      <c r="D22" s="108"/>
      <c r="E22" s="108"/>
      <c r="F22" s="97"/>
      <c r="G22" s="66">
        <v>39619</v>
      </c>
      <c r="H22" s="66">
        <v>39813</v>
      </c>
      <c r="I22" s="97"/>
      <c r="J22" s="29">
        <v>2994352734.4</v>
      </c>
      <c r="K22" s="82"/>
    </row>
    <row r="23" spans="1:11" ht="51">
      <c r="A23" s="61">
        <v>15</v>
      </c>
      <c r="B23" s="53" t="s">
        <v>117</v>
      </c>
      <c r="C23" s="97"/>
      <c r="D23" s="108"/>
      <c r="E23" s="108"/>
      <c r="F23" s="97"/>
      <c r="G23" s="66">
        <v>39493</v>
      </c>
      <c r="H23" s="66">
        <v>39813</v>
      </c>
      <c r="I23" s="97"/>
      <c r="J23" s="55">
        <v>72000000</v>
      </c>
      <c r="K23" s="51" t="s">
        <v>42</v>
      </c>
    </row>
    <row r="24" spans="1:11" ht="38.25">
      <c r="A24" s="61">
        <v>16</v>
      </c>
      <c r="B24" s="56" t="s">
        <v>118</v>
      </c>
      <c r="C24" s="97"/>
      <c r="D24" s="108"/>
      <c r="E24" s="108"/>
      <c r="F24" s="97"/>
      <c r="G24" s="66">
        <v>39479</v>
      </c>
      <c r="H24" s="66">
        <v>39813</v>
      </c>
      <c r="I24" s="97"/>
      <c r="J24" s="55">
        <v>92000000</v>
      </c>
      <c r="K24" s="82" t="s">
        <v>43</v>
      </c>
    </row>
    <row r="25" spans="1:11" ht="38.25">
      <c r="A25" s="61">
        <v>17</v>
      </c>
      <c r="B25" s="56" t="s">
        <v>119</v>
      </c>
      <c r="C25" s="97"/>
      <c r="D25" s="108"/>
      <c r="E25" s="108"/>
      <c r="F25" s="97"/>
      <c r="G25" s="66">
        <v>39479</v>
      </c>
      <c r="H25" s="66">
        <v>39813</v>
      </c>
      <c r="I25" s="97"/>
      <c r="J25" s="55">
        <v>92000000</v>
      </c>
      <c r="K25" s="82"/>
    </row>
    <row r="26" spans="1:11" ht="38.25">
      <c r="A26" s="61">
        <v>18</v>
      </c>
      <c r="B26" s="56" t="s">
        <v>120</v>
      </c>
      <c r="C26" s="97"/>
      <c r="D26" s="108"/>
      <c r="E26" s="108"/>
      <c r="F26" s="97"/>
      <c r="G26" s="66">
        <v>39479</v>
      </c>
      <c r="H26" s="66">
        <v>39813</v>
      </c>
      <c r="I26" s="97"/>
      <c r="J26" s="55">
        <v>92000000</v>
      </c>
      <c r="K26" s="82"/>
    </row>
    <row r="27" spans="1:11" ht="39" thickBot="1">
      <c r="A27" s="62">
        <v>19</v>
      </c>
      <c r="B27" s="63" t="s">
        <v>121</v>
      </c>
      <c r="C27" s="98"/>
      <c r="D27" s="109"/>
      <c r="E27" s="109"/>
      <c r="F27" s="98"/>
      <c r="G27" s="67">
        <v>39479</v>
      </c>
      <c r="H27" s="67">
        <v>39813</v>
      </c>
      <c r="I27" s="98"/>
      <c r="J27" s="64">
        <v>92000000</v>
      </c>
      <c r="K27" s="83"/>
    </row>
    <row r="28" ht="12.75">
      <c r="J28" s="9"/>
    </row>
  </sheetData>
  <mergeCells count="16">
    <mergeCell ref="K24:K27"/>
    <mergeCell ref="K18:K22"/>
    <mergeCell ref="D10:D27"/>
    <mergeCell ref="E10:E27"/>
    <mergeCell ref="F10:F27"/>
    <mergeCell ref="I10:I27"/>
    <mergeCell ref="K16:K17"/>
    <mergeCell ref="K10:K14"/>
    <mergeCell ref="A1:K1"/>
    <mergeCell ref="A2:K2"/>
    <mergeCell ref="A3:K3"/>
    <mergeCell ref="A4:H4"/>
    <mergeCell ref="C10:C27"/>
    <mergeCell ref="A5:I5"/>
    <mergeCell ref="A7:F7"/>
    <mergeCell ref="A6:H6"/>
  </mergeCells>
  <printOptions horizontalCentered="1"/>
  <pageMargins left="0.15748031496062992" right="0.15748031496062992" top="0.83" bottom="0.3937007874015748" header="0" footer="0"/>
  <pageSetup horizontalDpi="600" verticalDpi="600" orientation="landscape" scale="72" r:id="rId3"/>
  <legacyDrawing r:id="rId2"/>
</worksheet>
</file>

<file path=xl/worksheets/sheet4.xml><?xml version="1.0" encoding="utf-8"?>
<worksheet xmlns="http://schemas.openxmlformats.org/spreadsheetml/2006/main" xmlns:r="http://schemas.openxmlformats.org/officeDocument/2006/relationships">
  <dimension ref="A1:I29"/>
  <sheetViews>
    <sheetView tabSelected="1" zoomScale="70" zoomScaleNormal="70" workbookViewId="0" topLeftCell="A5">
      <selection activeCell="J25" sqref="J25"/>
    </sheetView>
  </sheetViews>
  <sheetFormatPr defaultColWidth="11.421875" defaultRowHeight="12.75"/>
  <cols>
    <col min="1" max="1" width="7.140625" style="0" bestFit="1" customWidth="1"/>
    <col min="2" max="2" width="35.140625" style="0" customWidth="1"/>
    <col min="3" max="4" width="13.28125" style="0" customWidth="1"/>
    <col min="5" max="5" width="57.421875" style="0" customWidth="1"/>
    <col min="9" max="9" width="17.421875" style="0" customWidth="1"/>
  </cols>
  <sheetData>
    <row r="1" spans="1:9" ht="15">
      <c r="A1" s="81" t="s">
        <v>61</v>
      </c>
      <c r="B1" s="81"/>
      <c r="C1" s="81"/>
      <c r="D1" s="81"/>
      <c r="E1" s="81"/>
      <c r="F1" s="81"/>
      <c r="G1" s="81"/>
      <c r="H1" s="81"/>
      <c r="I1" s="81"/>
    </row>
    <row r="2" spans="1:9" ht="15">
      <c r="A2" s="81" t="s">
        <v>52</v>
      </c>
      <c r="B2" s="81"/>
      <c r="C2" s="81"/>
      <c r="D2" s="81"/>
      <c r="E2" s="81"/>
      <c r="F2" s="81"/>
      <c r="G2" s="81"/>
      <c r="H2" s="81"/>
      <c r="I2" s="81"/>
    </row>
    <row r="3" spans="1:9" ht="15">
      <c r="A3" s="81"/>
      <c r="B3" s="81"/>
      <c r="C3" s="81"/>
      <c r="D3" s="81"/>
      <c r="E3" s="81"/>
      <c r="F3" s="81"/>
      <c r="G3" s="81"/>
      <c r="H3" s="81"/>
      <c r="I3" s="81"/>
    </row>
    <row r="4" spans="1:9" ht="15">
      <c r="A4" s="80" t="s">
        <v>53</v>
      </c>
      <c r="B4" s="80"/>
      <c r="C4" s="80"/>
      <c r="D4" s="80"/>
      <c r="E4" s="80"/>
      <c r="F4" s="80"/>
      <c r="G4" s="80"/>
      <c r="H4" s="80"/>
      <c r="I4" s="42"/>
    </row>
    <row r="5" spans="1:9" ht="15">
      <c r="A5" s="80" t="s">
        <v>67</v>
      </c>
      <c r="B5" s="80"/>
      <c r="C5" s="80"/>
      <c r="D5" s="80"/>
      <c r="E5" s="80"/>
      <c r="F5" s="80"/>
      <c r="G5" s="80"/>
      <c r="H5" s="80"/>
      <c r="I5" s="80"/>
    </row>
    <row r="6" spans="1:9" ht="15">
      <c r="A6" s="80" t="s">
        <v>68</v>
      </c>
      <c r="B6" s="80"/>
      <c r="C6" s="80"/>
      <c r="D6" s="80"/>
      <c r="E6" s="80"/>
      <c r="F6" s="80"/>
      <c r="G6" s="80"/>
      <c r="H6" s="80"/>
      <c r="I6" s="42"/>
    </row>
    <row r="7" spans="1:9" ht="15">
      <c r="A7" s="85" t="s">
        <v>13</v>
      </c>
      <c r="B7" s="85"/>
      <c r="C7" s="85"/>
      <c r="D7" s="85"/>
      <c r="E7" s="85"/>
      <c r="F7" s="85"/>
      <c r="G7" s="50"/>
      <c r="H7" s="50"/>
      <c r="I7" s="48"/>
    </row>
    <row r="8" spans="1:9" ht="15.75" thickBot="1">
      <c r="A8" s="39"/>
      <c r="B8" s="39"/>
      <c r="C8" s="39"/>
      <c r="D8" s="39"/>
      <c r="E8" s="39"/>
      <c r="F8" s="39"/>
      <c r="G8" s="50"/>
      <c r="H8" s="50"/>
      <c r="I8" s="48"/>
    </row>
    <row r="9" spans="1:9" ht="12.75">
      <c r="A9" s="99" t="s">
        <v>2</v>
      </c>
      <c r="B9" s="101" t="s">
        <v>54</v>
      </c>
      <c r="C9" s="101" t="s">
        <v>3</v>
      </c>
      <c r="D9" s="101" t="s">
        <v>5</v>
      </c>
      <c r="E9" s="111" t="s">
        <v>62</v>
      </c>
      <c r="F9" s="111" t="s">
        <v>21</v>
      </c>
      <c r="G9" s="111"/>
      <c r="H9" s="111"/>
      <c r="I9" s="114" t="s">
        <v>63</v>
      </c>
    </row>
    <row r="10" spans="1:9" ht="45.75" thickBot="1">
      <c r="A10" s="100"/>
      <c r="B10" s="113"/>
      <c r="C10" s="113"/>
      <c r="D10" s="102"/>
      <c r="E10" s="112"/>
      <c r="F10" s="49" t="s">
        <v>64</v>
      </c>
      <c r="G10" s="49" t="s">
        <v>65</v>
      </c>
      <c r="H10" s="49" t="s">
        <v>66</v>
      </c>
      <c r="I10" s="115"/>
    </row>
    <row r="11" spans="1:9" ht="127.5">
      <c r="A11" s="60">
        <v>1</v>
      </c>
      <c r="B11" s="52" t="s">
        <v>108</v>
      </c>
      <c r="C11" s="96" t="s">
        <v>72</v>
      </c>
      <c r="D11" s="107" t="s">
        <v>75</v>
      </c>
      <c r="E11" s="21" t="s">
        <v>107</v>
      </c>
      <c r="F11" s="68">
        <v>1</v>
      </c>
      <c r="G11" s="68">
        <v>1</v>
      </c>
      <c r="H11" s="68">
        <v>1</v>
      </c>
      <c r="I11" s="69"/>
    </row>
    <row r="12" spans="1:9" ht="83.25" customHeight="1">
      <c r="A12" s="77">
        <v>2</v>
      </c>
      <c r="B12" s="53" t="s">
        <v>109</v>
      </c>
      <c r="C12" s="97"/>
      <c r="D12" s="108"/>
      <c r="E12" s="18" t="s">
        <v>106</v>
      </c>
      <c r="F12" s="70">
        <v>1</v>
      </c>
      <c r="G12" s="70">
        <f>53615448/55184450/100%</f>
        <v>0.9715680413594772</v>
      </c>
      <c r="H12" s="70">
        <v>1.01</v>
      </c>
      <c r="I12" s="71"/>
    </row>
    <row r="13" spans="1:9" ht="89.25">
      <c r="A13" s="61">
        <v>3</v>
      </c>
      <c r="B13" s="53" t="s">
        <v>110</v>
      </c>
      <c r="C13" s="97"/>
      <c r="D13" s="108"/>
      <c r="E13" s="18" t="s">
        <v>92</v>
      </c>
      <c r="F13" s="70">
        <v>0.92</v>
      </c>
      <c r="G13" s="70">
        <v>1</v>
      </c>
      <c r="H13" s="70">
        <v>0.92</v>
      </c>
      <c r="I13" s="71"/>
    </row>
    <row r="14" spans="1:9" ht="89.25">
      <c r="A14" s="61">
        <v>4</v>
      </c>
      <c r="B14" s="53" t="s">
        <v>76</v>
      </c>
      <c r="C14" s="97"/>
      <c r="D14" s="108"/>
      <c r="E14" s="18" t="s">
        <v>93</v>
      </c>
      <c r="F14" s="70">
        <v>1</v>
      </c>
      <c r="G14" s="70">
        <v>1</v>
      </c>
      <c r="H14" s="70">
        <v>1</v>
      </c>
      <c r="I14" s="71"/>
    </row>
    <row r="15" spans="1:9" ht="76.5">
      <c r="A15" s="61">
        <v>5</v>
      </c>
      <c r="B15" s="53" t="s">
        <v>77</v>
      </c>
      <c r="C15" s="97"/>
      <c r="D15" s="108"/>
      <c r="E15" s="18" t="s">
        <v>94</v>
      </c>
      <c r="F15" s="70">
        <v>0.1</v>
      </c>
      <c r="G15" s="70">
        <v>1</v>
      </c>
      <c r="H15" s="70">
        <v>0</v>
      </c>
      <c r="I15" s="71"/>
    </row>
    <row r="16" spans="1:9" ht="89.25">
      <c r="A16" s="61">
        <v>7</v>
      </c>
      <c r="B16" s="53" t="s">
        <v>69</v>
      </c>
      <c r="C16" s="97"/>
      <c r="D16" s="108"/>
      <c r="E16" s="18" t="s">
        <v>95</v>
      </c>
      <c r="F16" s="70">
        <v>1</v>
      </c>
      <c r="G16" s="70">
        <v>1</v>
      </c>
      <c r="H16" s="70">
        <v>1</v>
      </c>
      <c r="I16" s="71"/>
    </row>
    <row r="17" spans="1:9" ht="89.25">
      <c r="A17" s="61">
        <v>8</v>
      </c>
      <c r="B17" s="53" t="s">
        <v>111</v>
      </c>
      <c r="C17" s="97"/>
      <c r="D17" s="108"/>
      <c r="E17" s="18" t="s">
        <v>96</v>
      </c>
      <c r="F17" s="70">
        <v>1</v>
      </c>
      <c r="G17" s="70">
        <v>1</v>
      </c>
      <c r="H17" s="70">
        <v>1</v>
      </c>
      <c r="I17" s="71"/>
    </row>
    <row r="18" spans="1:9" ht="89.25">
      <c r="A18" s="61">
        <v>9</v>
      </c>
      <c r="B18" s="53" t="s">
        <v>112</v>
      </c>
      <c r="C18" s="97"/>
      <c r="D18" s="108"/>
      <c r="E18" s="18" t="s">
        <v>97</v>
      </c>
      <c r="F18" s="70">
        <v>1</v>
      </c>
      <c r="G18" s="70">
        <v>1</v>
      </c>
      <c r="H18" s="70">
        <v>1</v>
      </c>
      <c r="I18" s="71"/>
    </row>
    <row r="19" spans="1:9" ht="38.25">
      <c r="A19" s="61">
        <v>10</v>
      </c>
      <c r="B19" s="54" t="s">
        <v>113</v>
      </c>
      <c r="C19" s="97"/>
      <c r="D19" s="108"/>
      <c r="E19" s="18" t="s">
        <v>78</v>
      </c>
      <c r="F19" s="70">
        <v>0</v>
      </c>
      <c r="G19" s="70">
        <v>0</v>
      </c>
      <c r="H19" s="70">
        <v>0</v>
      </c>
      <c r="I19" s="71"/>
    </row>
    <row r="20" spans="1:9" ht="76.5">
      <c r="A20" s="61">
        <v>11</v>
      </c>
      <c r="B20" s="54" t="s">
        <v>114</v>
      </c>
      <c r="C20" s="97"/>
      <c r="D20" s="108"/>
      <c r="E20" s="18" t="s">
        <v>98</v>
      </c>
      <c r="F20" s="70">
        <v>1</v>
      </c>
      <c r="G20" s="70">
        <v>1</v>
      </c>
      <c r="H20" s="70">
        <v>1</v>
      </c>
      <c r="I20" s="71"/>
    </row>
    <row r="21" spans="1:9" ht="38.25">
      <c r="A21" s="61">
        <v>12</v>
      </c>
      <c r="B21" s="54" t="s">
        <v>115</v>
      </c>
      <c r="C21" s="97"/>
      <c r="D21" s="108"/>
      <c r="E21" s="18" t="s">
        <v>99</v>
      </c>
      <c r="F21" s="70">
        <v>0</v>
      </c>
      <c r="G21" s="70">
        <v>0</v>
      </c>
      <c r="H21" s="70">
        <v>0</v>
      </c>
      <c r="I21" s="71"/>
    </row>
    <row r="22" spans="1:9" ht="63.75">
      <c r="A22" s="61">
        <v>13</v>
      </c>
      <c r="B22" s="54" t="s">
        <v>116</v>
      </c>
      <c r="C22" s="97"/>
      <c r="D22" s="108"/>
      <c r="E22" s="18" t="s">
        <v>100</v>
      </c>
      <c r="F22" s="70">
        <v>1</v>
      </c>
      <c r="G22" s="70">
        <v>1</v>
      </c>
      <c r="H22" s="70">
        <v>1</v>
      </c>
      <c r="I22" s="71"/>
    </row>
    <row r="23" spans="1:9" ht="38.25">
      <c r="A23" s="61">
        <v>14</v>
      </c>
      <c r="B23" s="54" t="s">
        <v>113</v>
      </c>
      <c r="C23" s="97"/>
      <c r="D23" s="108"/>
      <c r="E23" s="18" t="s">
        <v>78</v>
      </c>
      <c r="F23" s="70">
        <v>0</v>
      </c>
      <c r="G23" s="70">
        <v>0</v>
      </c>
      <c r="H23" s="70">
        <v>0</v>
      </c>
      <c r="I23" s="71"/>
    </row>
    <row r="24" spans="1:9" ht="114.75">
      <c r="A24" s="61">
        <v>15</v>
      </c>
      <c r="B24" s="53" t="s">
        <v>117</v>
      </c>
      <c r="C24" s="97"/>
      <c r="D24" s="108"/>
      <c r="E24" s="18" t="s">
        <v>101</v>
      </c>
      <c r="F24" s="70">
        <v>1</v>
      </c>
      <c r="G24" s="70">
        <v>1</v>
      </c>
      <c r="H24" s="70">
        <v>1</v>
      </c>
      <c r="I24" s="71"/>
    </row>
    <row r="25" spans="1:9" ht="102">
      <c r="A25" s="61">
        <v>16</v>
      </c>
      <c r="B25" s="53" t="s">
        <v>118</v>
      </c>
      <c r="C25" s="97"/>
      <c r="D25" s="108"/>
      <c r="E25" s="18" t="s">
        <v>102</v>
      </c>
      <c r="F25" s="70">
        <v>1</v>
      </c>
      <c r="G25" s="70">
        <v>1</v>
      </c>
      <c r="H25" s="70">
        <v>1</v>
      </c>
      <c r="I25" s="71"/>
    </row>
    <row r="26" spans="1:9" ht="102">
      <c r="A26" s="61">
        <v>17</v>
      </c>
      <c r="B26" s="53" t="s">
        <v>119</v>
      </c>
      <c r="C26" s="97"/>
      <c r="D26" s="108"/>
      <c r="E26" s="18" t="s">
        <v>103</v>
      </c>
      <c r="F26" s="70">
        <v>1</v>
      </c>
      <c r="G26" s="70">
        <v>1</v>
      </c>
      <c r="H26" s="70">
        <v>1</v>
      </c>
      <c r="I26" s="71"/>
    </row>
    <row r="27" spans="1:9" ht="102">
      <c r="A27" s="61">
        <v>18</v>
      </c>
      <c r="B27" s="53" t="s">
        <v>120</v>
      </c>
      <c r="C27" s="97"/>
      <c r="D27" s="108"/>
      <c r="E27" s="18" t="s">
        <v>104</v>
      </c>
      <c r="F27" s="70">
        <v>1</v>
      </c>
      <c r="G27" s="70">
        <v>1</v>
      </c>
      <c r="H27" s="70">
        <v>1</v>
      </c>
      <c r="I27" s="71"/>
    </row>
    <row r="28" spans="1:9" ht="102.75" thickBot="1">
      <c r="A28" s="62">
        <v>19</v>
      </c>
      <c r="B28" s="78" t="s">
        <v>121</v>
      </c>
      <c r="C28" s="98"/>
      <c r="D28" s="109"/>
      <c r="E28" s="26" t="s">
        <v>105</v>
      </c>
      <c r="F28" s="72">
        <v>1</v>
      </c>
      <c r="G28" s="72">
        <v>1</v>
      </c>
      <c r="H28" s="72">
        <v>1</v>
      </c>
      <c r="I28" s="73"/>
    </row>
    <row r="29" spans="2:8" ht="12.75">
      <c r="B29" s="84" t="s">
        <v>122</v>
      </c>
      <c r="C29" t="str">
        <f>C11</f>
        <v>Departamento Administrativo de Infraestructura.</v>
      </c>
      <c r="F29" s="116">
        <f>SUM(F11:F28)</f>
        <v>14.02</v>
      </c>
      <c r="G29" s="116">
        <f>SUM(G11:G28)</f>
        <v>14.971568041359477</v>
      </c>
      <c r="H29" s="116">
        <f>SUM(H11:H28)</f>
        <v>13.93</v>
      </c>
    </row>
  </sheetData>
  <mergeCells count="16">
    <mergeCell ref="D11:D28"/>
    <mergeCell ref="C11:C28"/>
    <mergeCell ref="A1:I1"/>
    <mergeCell ref="A2:I2"/>
    <mergeCell ref="A3:I3"/>
    <mergeCell ref="A4:H4"/>
    <mergeCell ref="I9:I10"/>
    <mergeCell ref="A5:I5"/>
    <mergeCell ref="A7:F7"/>
    <mergeCell ref="A6:H6"/>
    <mergeCell ref="E9:E10"/>
    <mergeCell ref="F9:H9"/>
    <mergeCell ref="A9:A10"/>
    <mergeCell ref="B9:B10"/>
    <mergeCell ref="C9:C10"/>
    <mergeCell ref="D9:D10"/>
  </mergeCells>
  <printOptions horizontalCentered="1"/>
  <pageMargins left="0.3937007874015748" right="0.3937007874015748" top="0.5905511811023623" bottom="0.27" header="0" footer="0"/>
  <pageSetup horizontalDpi="600" verticalDpi="600" orientation="landscape"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2009-02-19T18:58:35Z</cp:lastPrinted>
  <dcterms:created xsi:type="dcterms:W3CDTF">2005-12-21T23:45:17Z</dcterms:created>
  <dcterms:modified xsi:type="dcterms:W3CDTF">2009-02-19T19:01:05Z</dcterms:modified>
  <cp:category/>
  <cp:version/>
  <cp:contentType/>
  <cp:contentStatus/>
</cp:coreProperties>
</file>