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tabRatio="601" activeTab="1"/>
  </bookViews>
  <sheets>
    <sheet name="4" sheetId="1" r:id="rId1"/>
    <sheet name="4A" sheetId="2" r:id="rId2"/>
    <sheet name="11" sheetId="3" r:id="rId3"/>
    <sheet name="11A" sheetId="4" r:id="rId4"/>
  </sheets>
  <definedNames>
    <definedName name="_xlnm.Print_Area" localSheetId="1">'4A'!$A$1:$I$40</definedName>
    <definedName name="MARIA" localSheetId="0">'4'!#REF!</definedName>
    <definedName name="_xlnm.Print_Titles" localSheetId="2">'11'!$7:$9</definedName>
    <definedName name="_xlnm.Print_Titles" localSheetId="3">'11A'!$7:$10</definedName>
    <definedName name="_xlnm.Print_Titles" localSheetId="0">'4'!$6:$8</definedName>
    <definedName name="_xlnm.Print_Titles" localSheetId="1">'4A'!$6:$9</definedName>
  </definedNames>
  <calcPr fullCalcOnLoad="1"/>
</workbook>
</file>

<file path=xl/comments1.xml><?xml version="1.0" encoding="utf-8"?>
<comments xmlns="http://schemas.openxmlformats.org/spreadsheetml/2006/main">
  <authors>
    <author>planeacion04</author>
  </authors>
  <commentList>
    <comment ref="F8" authorId="0">
      <text>
        <r>
          <rPr>
            <b/>
            <sz val="8"/>
            <rFont val="Tahoma"/>
            <family val="0"/>
          </rPr>
          <t>planeacion04:</t>
        </r>
        <r>
          <rPr>
            <sz val="8"/>
            <rFont val="Tahoma"/>
            <family val="0"/>
          </rPr>
          <t xml:space="preserve">
Hace referencia a la apropiación inicial de recursos financieros estimados y disponibles para alcanzar la meta.
</t>
        </r>
      </text>
    </comment>
  </commentList>
</comments>
</file>

<file path=xl/comments2.xml><?xml version="1.0" encoding="utf-8"?>
<comments xmlns="http://schemas.openxmlformats.org/spreadsheetml/2006/main">
  <authors>
    <author>planeacion04</author>
  </authors>
  <commentList>
    <comment ref="I8" authorId="0">
      <text>
        <r>
          <rPr>
            <b/>
            <sz val="8"/>
            <rFont val="Tahoma"/>
            <family val="0"/>
          </rPr>
          <t>planeacion04:</t>
        </r>
        <r>
          <rPr>
            <sz val="8"/>
            <rFont val="Tahoma"/>
            <family val="0"/>
          </rPr>
          <t xml:space="preserve">
Descripción puntual de las acciones correctivas que se hayan realizado sobre las actividades o metas programas para la vigencia(como por ejemplo: tareas, tiempos, recursos, responsables) para ajustar los planes de acción u operativos y garantizar el logro de los resultados.</t>
        </r>
      </text>
    </comment>
    <comment ref="F8" authorId="0">
      <text>
        <r>
          <rPr>
            <b/>
            <sz val="10"/>
            <rFont val="Arial"/>
            <family val="2"/>
          </rPr>
          <t>planeacion04:</t>
        </r>
        <r>
          <rPr>
            <sz val="10"/>
            <rFont val="Arial"/>
            <family val="2"/>
          </rPr>
          <t xml:space="preserve">
Debe enunciar: MEDIOS DE VERIFICACION, es decir los documentos donde se puede constatar el avance de las metas, como por ejemplo: contratos, actas de avance, informes de interventoría, registros de asistencia, registros fotográficos, sistemas de información, entre otros. RESULTADOS: descripción cualitativa y cuantitativa del nivel de cumplimiento y avance de cada una de las actividades o metas programadas para la vigencia. La descripción de los resultados debe ser clara, precisa, consisa y objetiva.
</t>
        </r>
      </text>
    </comment>
    <comment ref="G9" authorId="0">
      <text>
        <r>
          <rPr>
            <b/>
            <sz val="10"/>
            <rFont val="Arial"/>
            <family val="2"/>
          </rPr>
          <t>planeacion04:</t>
        </r>
        <r>
          <rPr>
            <sz val="10"/>
            <rFont val="Arial"/>
            <family val="2"/>
          </rPr>
          <t xml:space="preserve">
Escriba el porcentaje de tiempo transcurrido a la fecha del informe del avance de cada actividad o meta, respecto al tiempo total programado para la misma. Por ejemplo: Si el tiempo propuesto para lograr la meta es de 1 año o 12 meses, el avance en este reporte será del 50%  (6/12)</t>
        </r>
      </text>
    </comment>
    <comment ref="H9" authorId="0">
      <text>
        <r>
          <rPr>
            <b/>
            <sz val="8"/>
            <rFont val="Tahoma"/>
            <family val="0"/>
          </rPr>
          <t>planeacion04:</t>
        </r>
        <r>
          <rPr>
            <sz val="8"/>
            <rFont val="Tahoma"/>
            <family val="0"/>
          </rPr>
          <t xml:space="preserve">
</t>
        </r>
        <r>
          <rPr>
            <sz val="11"/>
            <rFont val="Tahoma"/>
            <family val="2"/>
          </rPr>
          <t xml:space="preserve">Escriba el porcentaje de avance de cada actividad, respecto a las actividades o avance programado para el año 2008 (3): Por ejemplo: Si la meta propuesta para el </t>
        </r>
        <r>
          <rPr>
            <b/>
            <sz val="12"/>
            <rFont val="Tahoma"/>
            <family val="2"/>
          </rPr>
          <t>2008</t>
        </r>
        <r>
          <rPr>
            <sz val="11"/>
            <rFont val="Tahoma"/>
            <family val="2"/>
          </rPr>
          <t xml:space="preserve"> es pavimentar 15.000 metros cuadrados de vías y, en el primer semestre pavimenté 10.000 metros cuadrados, el porcentaje de avance de la actividad será igual a: (10000/15000)= 66.66%</t>
        </r>
      </text>
    </comment>
  </commentList>
</comments>
</file>

<file path=xl/sharedStrings.xml><?xml version="1.0" encoding="utf-8"?>
<sst xmlns="http://schemas.openxmlformats.org/spreadsheetml/2006/main" count="415" uniqueCount="256">
  <si>
    <t>Continuar garantizando el funcionamiento oportuno del sector</t>
  </si>
  <si>
    <t>A partir del 2009, se implementará la estrategia de acompañamiento educativo  en sus fases inicial y de profundización,  en el eje de gestión institucional, infraestructura tecnológica y acompañamiento pedagógico</t>
  </si>
  <si>
    <t>Acompañar la terminación  del Plan de Atención a la Primera Infancia, continuar con el proceso de seguimiento y hacer parte del Comité de Primera Infancia</t>
  </si>
  <si>
    <t>Se avanzará en el año 2009 con los establecimientos restantes</t>
  </si>
  <si>
    <t>Con los establecimientos que han implementado proyecto se realizará visitas de acompañamiento y monitoreo</t>
  </si>
  <si>
    <t>Se continuará con la política de alivio a costos educativos</t>
  </si>
  <si>
    <t>Se gestionará la vinculación de nuevas cooperativas en el proceso de inversión.</t>
  </si>
  <si>
    <t>Se consolidará los procesos iniciados en el año 2008, incluyendo los proyectos  de ADAM, en cofinanciación para los establecimientos educativos Ciudadela de Paz y Ciudadela de Pasto</t>
  </si>
  <si>
    <t>Continuar con el proceso en el presennte año lectivo</t>
  </si>
  <si>
    <t>Adelantar el proceso en el desarrollo del año lectivo 2008-2009</t>
  </si>
  <si>
    <t>10%(4)</t>
  </si>
  <si>
    <t>Se continuará identificando los establecimientos de bajo logro de acuerdo a resultados pruebas externas 2008</t>
  </si>
  <si>
    <t>10%(140)</t>
  </si>
  <si>
    <t>10%(29)</t>
  </si>
  <si>
    <t>Se realizará seguimiento a los planeas de área para definir que establecimientos incorporaron los estándares</t>
  </si>
  <si>
    <t>8%(4)</t>
  </si>
  <si>
    <t>Se continuará con los establecimientos restantes el proceso de de incorporación</t>
  </si>
  <si>
    <t>Se explorará la psibilidad de realizar convenios con universidades diferentes a la Universidad de Nariño, por cuanto esta no cuenta con registros calificados</t>
  </si>
  <si>
    <r>
      <t>MEDIOS DE VERIFICACION</t>
    </r>
    <r>
      <rPr>
        <sz val="10"/>
        <rFont val="Arial"/>
        <family val="2"/>
      </rPr>
      <t xml:space="preserve">: Informes equipo de calidad de la Secretaría de educación y documentos planes de mejoramiento.  </t>
    </r>
    <r>
      <rPr>
        <b/>
        <sz val="10"/>
        <rFont val="Arial"/>
        <family val="2"/>
      </rPr>
      <t>RESULTADOS</t>
    </r>
    <r>
      <rPr>
        <sz val="10"/>
        <rFont val="Arial"/>
        <family val="2"/>
      </rPr>
      <t xml:space="preserve">:  Se implementó plan de mejoramiento en 3 establecimientos de los clasificados como de bajo logro, a saber: sede Julián Buchely, IEM Libertad, IEM Eduardo Romo Rosero, IEM Mocondino, IEM Antonio Nariño, IEM Morasurco, IEM Nuestra señora de Guadalupe, IEM Francisco de la Villota, sede nocturno IEM Heraldo Romero. </t>
    </r>
  </si>
  <si>
    <r>
      <t>MEDIOS DE VERIFICACION</t>
    </r>
    <r>
      <rPr>
        <sz val="10"/>
        <rFont val="Arial"/>
        <family val="2"/>
      </rPr>
      <t xml:space="preserve">:  Informes Equipo de Calidad de la Secretaría de Educación. </t>
    </r>
    <r>
      <rPr>
        <b/>
        <sz val="10"/>
        <rFont val="Arial"/>
        <family val="2"/>
      </rPr>
      <t>RESULTADOS</t>
    </r>
    <r>
      <rPr>
        <sz val="10"/>
        <rFont val="Arial"/>
        <family val="2"/>
      </rPr>
      <t>:  De los 47 establecimientos educativos, 7 proyectos educativos institucionales reformulados y corresponden a:  Liceo Central de Nariño, Obonuco, San José de Bethlemitas, Antonio Nariño, Campanero, Maria Goretti, Centro de Integración Popular. El proceso desarrollado consitió en la realización de evaluación,  implementación de modelos pedagógicos, estructura curricular y planes de estudio.</t>
    </r>
  </si>
  <si>
    <r>
      <t>MEDIOS DE VERIFICACION</t>
    </r>
    <r>
      <rPr>
        <sz val="10"/>
        <rFont val="Arial"/>
        <family val="2"/>
      </rPr>
      <t xml:space="preserve">:  Informe de gestión de la Subsecretaria Pedagógica, listado de asistencia a eventos de cualificación.  </t>
    </r>
    <r>
      <rPr>
        <b/>
        <sz val="10"/>
        <rFont val="Arial"/>
        <family val="2"/>
      </rPr>
      <t>RESULTADOS</t>
    </r>
    <r>
      <rPr>
        <sz val="10"/>
        <rFont val="Arial"/>
        <family val="2"/>
      </rPr>
      <t>:  De un total de 120 docentes de las áreas relacionadas,  95 docentes fueron cualificados en el área de lenguaje en elaboración y creación de cuentos y formación de lectores.  100 directivos docentes se cualificaron en estándares de calidad de las áreas básicas.  De igual manera se capacitó  a padres de familia, en total 70 en dos niveles. Adicionalmente, en  lenguaje de señas en ábaco y braile se capacitaron 20 docentes.  Se debe tener en cuenta para el cálculo de la meta los 95 docentes por cuanto ellos corresponden a las áreas ciencias naturales, sociales y lenguaje</t>
    </r>
  </si>
  <si>
    <r>
      <t>MEDIOS DE VERIFICACION</t>
    </r>
    <r>
      <rPr>
        <sz val="10"/>
        <rFont val="Arial"/>
        <family val="2"/>
      </rPr>
      <t xml:space="preserve">: Informe de gestión de la Subsecretaría Pedagógica, listado de asistentes a eventos de cualificación. </t>
    </r>
    <r>
      <rPr>
        <b/>
        <sz val="10"/>
        <rFont val="Arial"/>
        <family val="2"/>
      </rPr>
      <t>RESULTADOS</t>
    </r>
    <r>
      <rPr>
        <sz val="10"/>
        <rFont val="Arial"/>
        <family val="2"/>
      </rPr>
      <t>:  De 1400 docentes que corresponde al 50% de los docentes del Municipio, se cualificaron:  -   222  en el nivel básico, a través de convenio suscrito entre el Ministerio de Educación Nacional y Alcaldía Municipal de Pasto.   -  229 en nivel de profundización,  certificados por Intel, Fundación Alberto Merani y el MEN. -  25 en uso pedagógico de medios en radio escolar pertenencientes a 25 establecimientos educativos. El municipio cuenta en la actualidad con 24 Master Teacher (formador de formadores de maestros) en el nivel de profundización en TICS.    Para el cálculo de la meta se tiene en cuenta el número de docentes cualificados sin contabilizar los mastertecher que es información adicional al proceso</t>
    </r>
  </si>
  <si>
    <r>
      <t>MEDIOS DE VERIFICACION</t>
    </r>
    <r>
      <rPr>
        <sz val="10"/>
        <rFont val="Arial"/>
        <family val="2"/>
      </rPr>
      <t xml:space="preserve">: Informe de gestión presentado por el gerente del proyecto, registro de participantes, convenios de cualificación. </t>
    </r>
    <r>
      <rPr>
        <b/>
        <sz val="10"/>
        <rFont val="Arial"/>
        <family val="2"/>
      </rPr>
      <t>RESULTADOS</t>
    </r>
    <r>
      <rPr>
        <sz val="10"/>
        <rFont val="Arial"/>
        <family val="2"/>
      </rPr>
      <t>:  De los 289 docentes focalizados, se cualificaron 247 a través de un convenio entre el Ministerio de Educación Nacional y la Universidad de Nariño, en metodologías y estrategias en la enseñanza del inglés, de los cuales 27 realizaron diplomado ($1.500.000,00 por docente).  En estándares se cualificó 53  maestros de inglés.  198 maestros realizaron cursos en fases elementaria A, B, intermedio, preintermedio y uper intermedio, y 22 docentes en herramientas de la enseñanza del inglés.  Para la cuantificación de la meta se tiene en cuenta los 247 docentes.</t>
    </r>
  </si>
  <si>
    <r>
      <t>MEDIOS DE VERIFICACION</t>
    </r>
    <r>
      <rPr>
        <sz val="10"/>
        <rFont val="Arial"/>
        <family val="2"/>
      </rPr>
      <t xml:space="preserve">: Certificación de existencia de conectividad por parte de los establecimientos educativos 
</t>
    </r>
    <r>
      <rPr>
        <b/>
        <sz val="10"/>
        <rFont val="Arial"/>
        <family val="2"/>
      </rPr>
      <t>RESULTADOS</t>
    </r>
    <r>
      <rPr>
        <sz val="10"/>
        <rFont val="Arial"/>
        <family val="2"/>
      </rPr>
      <t xml:space="preserve">:  En alianza con COMPARTEL 2 nuevos establecimientos educativos implementaron en el presente  año el servicio de conectividad:  Centro Educativo Santa Teresita y Centro Educativo Santa Lucía, los dos ubicados en el corregimiento de El Encano, incrementando a 46 los establecimientos con conectividad.  El MEN asignó en el CONPES 121,  $850 millones para este proceso </t>
    </r>
  </si>
  <si>
    <r>
      <t>MEDIOS DE VERIFICACION</t>
    </r>
    <r>
      <rPr>
        <sz val="10"/>
        <rFont val="Arial"/>
        <family val="2"/>
      </rPr>
      <t xml:space="preserve">: Convenio Ministerio de Comunicaciones, acta de entrega de equipos de computo a cada una de las sedes de los establecimientos educativos 
</t>
    </r>
    <r>
      <rPr>
        <b/>
        <sz val="10"/>
        <rFont val="Arial"/>
        <family val="2"/>
      </rPr>
      <t>RESULTADOS</t>
    </r>
    <r>
      <rPr>
        <sz val="10"/>
        <rFont val="Arial"/>
        <family val="2"/>
      </rPr>
      <t>:  Se cumplió la meta del cuatrenio bajando el promedio de 47 estudiantes por computador a 20, para lo cual se entregaron 1492 nuevos equipos que suma a los existentes 3.354 para 69.689 estudiantes del sector oficial.</t>
    </r>
  </si>
  <si>
    <r>
      <t>MEDIOS DE VERIFICACION</t>
    </r>
    <r>
      <rPr>
        <sz val="10"/>
        <rFont val="Arial"/>
        <family val="2"/>
      </rPr>
      <t xml:space="preserve">: Informe de gestión del gerente del proyecto. </t>
    </r>
    <r>
      <rPr>
        <b/>
        <sz val="10"/>
        <rFont val="Arial"/>
        <family val="2"/>
      </rPr>
      <t>RESULTADOS</t>
    </r>
    <r>
      <rPr>
        <sz val="10"/>
        <rFont val="Arial"/>
        <family val="2"/>
      </rPr>
      <t>:  Se revisaron los PEI de las Instituciones Educativas donde se encuentran las escuelas y se ha formulado las propuestas para su presentación</t>
    </r>
  </si>
  <si>
    <r>
      <t>MEDIOS DE VERIFICACION</t>
    </r>
    <r>
      <rPr>
        <sz val="10"/>
        <rFont val="Arial"/>
        <family val="2"/>
      </rPr>
      <t xml:space="preserve">:  Informe de gestión del gerente del proyecto y certificación de los establecimientos educativos. </t>
    </r>
    <r>
      <rPr>
        <b/>
        <sz val="10"/>
        <rFont val="Arial"/>
        <family val="2"/>
      </rPr>
      <t>RESULTADOS</t>
    </r>
    <r>
      <rPr>
        <sz val="10"/>
        <rFont val="Arial"/>
        <family val="2"/>
      </rPr>
      <t>:  Se atendieron 821 estudiantes de las Instituciones  Francisco de la Villota, Artemio Mendoza, Inem, Ciudadela de Pasto, Ciudad de Pasto y Aurelio Arturo.</t>
    </r>
  </si>
  <si>
    <r>
      <t>MEDIOS DE VERIFICACION</t>
    </r>
    <r>
      <rPr>
        <sz val="10"/>
        <rFont val="Arial"/>
        <family val="2"/>
      </rPr>
      <t xml:space="preserve">: Informes Equipo Financiero de la Secretaría de Educación y nómina mensual de pago de docentes, directivos docentes y administrativos de la plan del sector, recibos de pago servicios públicos, recibos de pago de la deuda.    </t>
    </r>
    <r>
      <rPr>
        <b/>
        <sz val="10"/>
        <rFont val="Arial"/>
        <family val="2"/>
      </rPr>
      <t>RESULTADOS</t>
    </r>
    <r>
      <rPr>
        <sz val="10"/>
        <rFont val="Arial"/>
        <family val="2"/>
      </rPr>
      <t>:  2.655 docentes,169  directivos docentes y 430 administrativos con pagos oportunos durante la vigenca fiscal 2008, incluyendo  los aportes patronales del personal, los pasivos exigibles de vigencias anteriores. Se canceló la deuda al Banco Mundial $1.700 millones. Igualmente,  47 establecimientos educativos y la Secretaría de Educación operaron oportunamente para garantizar la prestación del servicio.</t>
    </r>
  </si>
  <si>
    <t>Administración contratada del servicio educativo</t>
  </si>
  <si>
    <r>
      <t>MEDIOS DE VERIFICACION</t>
    </r>
    <r>
      <rPr>
        <sz val="10"/>
        <rFont val="Arial"/>
        <family val="2"/>
      </rPr>
      <t xml:space="preserve">: Informe de gestión gerente del poyecto. </t>
    </r>
    <r>
      <rPr>
        <b/>
        <sz val="10"/>
        <rFont val="Arial"/>
        <family val="2"/>
      </rPr>
      <t>RESULTADOS</t>
    </r>
    <r>
      <rPr>
        <sz val="10"/>
        <rFont val="Arial"/>
        <family val="2"/>
      </rPr>
      <t>:  Actualmente se encuentran matriculados 801 niños, niñas y jóvenes en 23 establecimientos educativos, cuya atención está dirigida al apoyo terapeútico, pedagógico y tecnológico para fortalecer la oferta educativa para población con necesidades educativas especiales.  Existen 7 instituciones inclusoras:  Normal, Mariano Ospina Rodriguez, Artemio Mendoza, Ciudadela de Pasto, San Jose Bethelemitas, Antonio Nariño, Agualongo.  En talentos, actualmente se encuentra 120 estudiantes asistiendo a los semilleros de potenciación de inteligencias en matemáticas, ciencia y tecnología, artística, lingüística  y danzas, dirigido a niños y niñas con talentos, en las diferentes areas pedagógicas, año lectivo 2008-2009</t>
    </r>
  </si>
  <si>
    <t>30%(14 establecimientos).</t>
  </si>
  <si>
    <r>
      <t>MEDIOS DE VERIFICACION</t>
    </r>
    <r>
      <rPr>
        <sz val="10"/>
        <rFont val="Arial"/>
        <family val="2"/>
      </rPr>
      <t xml:space="preserve">: Actas de obra e informe de gestión de infraestructura. </t>
    </r>
    <r>
      <rPr>
        <b/>
        <sz val="10"/>
        <rFont val="Arial"/>
        <family val="2"/>
      </rPr>
      <t>RESULTADOS</t>
    </r>
    <r>
      <rPr>
        <sz val="10"/>
        <rFont val="Arial"/>
        <family val="2"/>
      </rPr>
      <t>:  Se han adecuado y mejorado la infraestructura de los siguientes establecimientos educativos: CEM Cerotal sede escuela Divino Niño - construcción de aulas, CEM Cerotal Sede Central- adecuación de restaurante, CEM el Campanero Sede Central - construcción de restaurantes, IEM Morasurco Sede Central - adecuaciòn de Instituciòn,  IEM Liertad Sede Julian Bucheli - Construcciòn de restarurante,  IEM Eduardo Romo Rosero - Terminación de aulas y adecuaciòn de accesos, IEM El encano sede el puerto - Construcciòn de unidad sanitaria, SEM San Frncisco de Asis Sede Bajo Casanare - Adecuación de centro educativo y adecuación de restaurante escolar. Los recursos invertidos en el periodo 2007 - 2008 ascieden a la suma de $570.2 millones.  Se priorizó por parte del MEN 4 establecimientos educativos más para financiar con recursos del Ley 21, como:  Aurelio Arturo, Normal, Obonuco y Sta. Teresita de Catambuco</t>
    </r>
  </si>
  <si>
    <r>
      <t>MEDIOS DE VERIFICACION</t>
    </r>
    <r>
      <rPr>
        <sz val="10"/>
        <rFont val="Arial"/>
        <family val="2"/>
      </rPr>
      <t xml:space="preserve">: Informes de gestión responsable del proyecto. </t>
    </r>
    <r>
      <rPr>
        <b/>
        <sz val="10"/>
        <rFont val="Arial"/>
        <family val="2"/>
      </rPr>
      <t>RESULTADOS</t>
    </r>
    <r>
      <rPr>
        <sz val="10"/>
        <rFont val="Arial"/>
        <family val="2"/>
      </rPr>
      <t>:  Se encuentra en actividades preliminares referentes a planeación. Una vez concluida esta etapa se iniciará con el proceso de organización de mingas</t>
    </r>
  </si>
  <si>
    <t>Se ajustará el presupuesto para ejecutar el proyecto en el 2009.</t>
  </si>
  <si>
    <r>
      <t>MEDIOS DE VERIFICACION</t>
    </r>
    <r>
      <rPr>
        <sz val="10"/>
        <rFont val="Arial"/>
        <family val="2"/>
      </rPr>
      <t xml:space="preserve">: Informe de gestión gerente del poyecto. </t>
    </r>
    <r>
      <rPr>
        <b/>
        <sz val="10"/>
        <rFont val="Arial"/>
        <family val="2"/>
      </rPr>
      <t>RESULTADOS</t>
    </r>
    <r>
      <rPr>
        <sz val="10"/>
        <rFont val="Arial"/>
        <family val="2"/>
      </rPr>
      <t>:  Actualmente se encuentran vinculados 801 niños, niñas y jóvenes matriculados en 23 establecimientos educativos, cuya atención está dirigida al apoyo terapeútico, pedagógico y tecnológico para fortalecer la oferta educativa para población con necesidades educativas especiales. Existen 7 instituciones inclusoras:  Normal, Mariano Ospina Rodriguez, Artemio Mendoza, Ciudadela de Pasto, San Jose Bethelemitas, Antonio Nariño, Agualongo</t>
    </r>
  </si>
  <si>
    <r>
      <t>MEDIOS DE VERIFICACION</t>
    </r>
    <r>
      <rPr>
        <sz val="10"/>
        <rFont val="Arial"/>
        <family val="2"/>
      </rPr>
      <t xml:space="preserve">: Informe de gestión gerente del poyecto. </t>
    </r>
    <r>
      <rPr>
        <b/>
        <sz val="10"/>
        <rFont val="Arial"/>
        <family val="2"/>
      </rPr>
      <t>RESULTADOS</t>
    </r>
    <r>
      <rPr>
        <sz val="10"/>
        <rFont val="Arial"/>
        <family val="2"/>
      </rPr>
      <t>:  Actualmente se encuentran 120 estudiantes asistiendo a los semilleros de potenciación de inteligencias en matemáticas, ciencia y tecnología, artística, lingüística  y danzas, dirigido a niños y niñas con talentos, en las diferentes áreas pedagógicas, año lectivo 2008-2009.</t>
    </r>
  </si>
  <si>
    <r>
      <t>MEDIOS DE VERIFICACION</t>
    </r>
    <r>
      <rPr>
        <sz val="10"/>
        <rFont val="Arial"/>
        <family val="2"/>
      </rPr>
      <t xml:space="preserve">: Informe de gestión del responsable del proyecto. </t>
    </r>
    <r>
      <rPr>
        <b/>
        <sz val="10"/>
        <rFont val="Arial"/>
        <family val="2"/>
      </rPr>
      <t>RESULTADOS</t>
    </r>
    <r>
      <rPr>
        <sz val="10"/>
        <rFont val="Arial"/>
        <family val="2"/>
      </rPr>
      <t>:  Se adelantó la rendición pública de cuentas de 14 establecimientos educativos, correspondiente a la gestión del año lectivo 2007-2008 (Aurelio Arturo, Normal, Ciudadela de Pasto, F de la Villota, Ciudadela de Paz, Maria Goretti, Antonio Nariño, S.Teresita Encano, Francisco de Asis, Central de Nariño, Heraldo Romero, Inem, Mocondino, La Rosa).</t>
    </r>
  </si>
  <si>
    <r>
      <t>MEDIOS DE VERIFICACION</t>
    </r>
    <r>
      <rPr>
        <sz val="10"/>
        <rFont val="Arial"/>
        <family val="2"/>
      </rPr>
      <t xml:space="preserve">: Resolución de transferencias para transporte a los establecimientos educativos. </t>
    </r>
    <r>
      <rPr>
        <b/>
        <sz val="10"/>
        <rFont val="Arial"/>
        <family val="2"/>
      </rPr>
      <t>RESULTADOS</t>
    </r>
    <r>
      <rPr>
        <sz val="10"/>
        <rFont val="Arial"/>
        <family val="2"/>
      </rPr>
      <t>: 1.132 estudiantes con servicio de transporte pertenecientes a 14 establecimientos (Mariano Ospina Rodríguez, Técnico Industrial, Nuestra Señora de Guadalupe, San José de Betlhemitas, Obonuco, Aurelio Arturo, El Encano, Francisco de la Villota, Morasurco, Cristo Rey, José Antonio Galán, Francisco José de Caldas, Santa Lucia, Santa Teresita Catambuco).</t>
    </r>
  </si>
  <si>
    <r>
      <t>MEDIOS DE VERIFICACION</t>
    </r>
    <r>
      <rPr>
        <sz val="10"/>
        <rFont val="Arial"/>
        <family val="2"/>
      </rPr>
      <t xml:space="preserve">: Resoluciones de transferencias a establecimientos educativos de los recursos de alivio educativo. </t>
    </r>
    <r>
      <rPr>
        <b/>
        <sz val="10"/>
        <rFont val="Arial"/>
        <family val="2"/>
      </rPr>
      <t>RESULTADOS</t>
    </r>
    <r>
      <rPr>
        <sz val="10"/>
        <rFont val="Arial"/>
        <family val="2"/>
      </rPr>
      <t>:  68.856 estudiantes entre 5 y 17 años de edad  y niveles I y II del Sisben que corresponde al total de la matrícula oficial fueron beneficiados con alivio en el costo educativo.</t>
    </r>
  </si>
  <si>
    <r>
      <t>MEDIOS DE VERIFICACION</t>
    </r>
    <r>
      <rPr>
        <sz val="10"/>
        <rFont val="Arial"/>
        <family val="2"/>
      </rPr>
      <t xml:space="preserve">:  Contratos suscritos para la administración del servicio educativo. </t>
    </r>
    <r>
      <rPr>
        <b/>
        <sz val="10"/>
        <rFont val="Arial"/>
        <family val="2"/>
      </rPr>
      <t>RESULTADOS</t>
    </r>
    <r>
      <rPr>
        <sz val="10"/>
        <rFont val="Arial"/>
        <family val="2"/>
      </rPr>
      <t>:  6 establecimientos contratados (San Juan Bosco, Goretti, San José Bethlemitas, Madre Caridad, Maridiaz y la Rosa, que benefició a un total de 9.458 estudiantes del Municipio</t>
    </r>
  </si>
  <si>
    <r>
      <t>MEDIOS DE VERIFICACION</t>
    </r>
    <r>
      <rPr>
        <sz val="10"/>
        <rFont val="Arial"/>
        <family val="2"/>
      </rPr>
      <t xml:space="preserve">: Informe de gestión, acta de incorporación, convenios e informes de seguimiento. </t>
    </r>
    <r>
      <rPr>
        <b/>
        <sz val="10"/>
        <rFont val="Arial"/>
        <family val="2"/>
      </rPr>
      <t>RESULTADOS</t>
    </r>
    <r>
      <rPr>
        <sz val="10"/>
        <rFont val="Arial"/>
        <family val="2"/>
      </rPr>
      <t>:   9 establecimientos educativos han incorporado las competencias laborales, (detalladas en el formato 4A) y 12 Establecimientos educativos se articularon con la educación superior a través de ciclos propedeúticos (programas e instituciones detallados en formato 4A) .  En Bilinguismo:  De los 289 docentes focalizados, se cualificaron 247 y 20 establecimientos iniciaron con la articulación de estándares (se detallan los establecimientos en el formato 4A).</t>
    </r>
  </si>
  <si>
    <r>
      <t>MEDIOS DE VERIFICACION</t>
    </r>
    <r>
      <rPr>
        <sz val="10"/>
        <rFont val="Arial"/>
        <family val="2"/>
      </rPr>
      <t xml:space="preserve">: Informes Equipo de Calidad de la Secretaría de Educación. </t>
    </r>
    <r>
      <rPr>
        <b/>
        <sz val="10"/>
        <rFont val="Arial"/>
        <family val="2"/>
      </rPr>
      <t>RESULTADOS</t>
    </r>
    <r>
      <rPr>
        <sz val="10"/>
        <rFont val="Arial"/>
        <family val="2"/>
      </rPr>
      <t>:  7 establecimientos educativos que han implementados proyectos transversales: María Goretti, Libertad, Santa Teresita del Encano, Antonio Nariño, Normal Superior, Francisco de la Villota y Campanero, año lectivo 2007-2008. Los proyectos implementados están relacionados con educación sexual, convivencia, educación ambiental, uso del tiempo libre y educación para la democracia.</t>
    </r>
  </si>
  <si>
    <r>
      <t>MEDIOS DE VERIFICACION</t>
    </r>
    <r>
      <rPr>
        <sz val="10"/>
        <rFont val="Arial"/>
        <family val="2"/>
      </rPr>
      <t xml:space="preserve">: Contratos suscritos con instituciones especializadas para la atención de población vulnerable. </t>
    </r>
    <r>
      <rPr>
        <b/>
        <sz val="10"/>
        <rFont val="Arial"/>
        <family val="2"/>
      </rPr>
      <t>RESULTADOS</t>
    </r>
    <r>
      <rPr>
        <sz val="10"/>
        <rFont val="Arial"/>
        <family val="2"/>
      </rPr>
      <t xml:space="preserve">:  6578 estudiantes atendidos a través de oferentes, correspondientes a diferentes tipos de población:  desplazados, contraventores infractores, discapacidad, rural dispersa, extrema pobreza, adultos zona urbana </t>
    </r>
  </si>
  <si>
    <r>
      <t>MEDIOS DE VERIFICACION</t>
    </r>
    <r>
      <rPr>
        <sz val="10"/>
        <rFont val="Arial"/>
        <family val="2"/>
      </rPr>
      <t xml:space="preserve">:  Estudio técnicos de establecimientos educativos e informe de infraestructura. </t>
    </r>
    <r>
      <rPr>
        <b/>
        <sz val="10"/>
        <rFont val="Arial"/>
        <family val="2"/>
      </rPr>
      <t>RESULTADOS</t>
    </r>
    <r>
      <rPr>
        <sz val="10"/>
        <rFont val="Arial"/>
        <family val="2"/>
      </rPr>
      <t>:  Establecimientos con estudios técnicos:  (restaurante Campanero, aula Divino Niño, Cerotal, remodelación sede las Encinas, Cerotal, Construcción muro cerramiento Emilio Botero, construcción aula, sede la Minga).</t>
    </r>
  </si>
  <si>
    <r>
      <t>MEDIOS DE VERIFICACION</t>
    </r>
    <r>
      <rPr>
        <sz val="10"/>
        <rFont val="Arial"/>
        <family val="2"/>
      </rPr>
      <t xml:space="preserve">: Actas de obra e informe de gestión de infraestructura. </t>
    </r>
    <r>
      <rPr>
        <b/>
        <sz val="10"/>
        <rFont val="Arial"/>
        <family val="2"/>
      </rPr>
      <t>RESULTADOS</t>
    </r>
    <r>
      <rPr>
        <sz val="10"/>
        <rFont val="Arial"/>
        <family val="2"/>
      </rPr>
      <t>:  Se han adecuado y mejorado la infraestructura de los siguientes establecimientos educativos: CEM Cerotal sede escuela Divino Niño - construcción de aulas, CEM Cerotal Sede Central- adecuación de restaurante, CEM el Campanero Sede Central - construcción de restaurantes, IEM Morasurco Sede Central - adecuaciòn de Instituciòn,  IEM Liertad Sede Julian Bucheli - Construcciòn de restarurante,  IEM Eduardo Romo Rosero - Terminación de aulas y adecuaciòn de accesos, IEM El encano sede el puerto - Construcciòn de unidad sanitaria, SEM San Frncisco de Asis Sede Bajo Casanare - Adecuación de centro educativo y adecuación de restaurante escolar. Los recursos invertidos en el periodo 2007 - 2008 ascienden a la suma de $570.2 millones.  Se priorizó por parte del MEN 4 establecimientos educativos más para financiar con recursos del Ley 21, como:  Aurelio Arturo, Normal, Obonuco y Santa Teresita de Catambuco.</t>
    </r>
  </si>
  <si>
    <r>
      <t>MEDIOS DE VERIFICACION</t>
    </r>
    <r>
      <rPr>
        <sz val="10"/>
        <rFont val="Arial"/>
        <family val="2"/>
      </rPr>
      <t xml:space="preserve">:  Actas finales de obra. </t>
    </r>
    <r>
      <rPr>
        <b/>
        <sz val="10"/>
        <rFont val="Arial"/>
        <family val="2"/>
      </rPr>
      <t>RESULTADOS</t>
    </r>
    <r>
      <rPr>
        <sz val="10"/>
        <rFont val="Arial"/>
        <family val="2"/>
      </rPr>
      <t>:  La obra no se realizó en la vigencia, por cuanto no se desembolsaron los recursos de cofinanciación de la ONG, ARD ADAM</t>
    </r>
  </si>
  <si>
    <r>
      <t>MEDIOS DE VERIFICACION</t>
    </r>
    <r>
      <rPr>
        <sz val="10"/>
        <rFont val="Arial"/>
        <family val="2"/>
      </rPr>
      <t xml:space="preserve">:  Actas finales de obra. </t>
    </r>
    <r>
      <rPr>
        <b/>
        <sz val="10"/>
        <rFont val="Arial"/>
        <family val="2"/>
      </rPr>
      <t>RESULTADOS</t>
    </r>
    <r>
      <rPr>
        <sz val="10"/>
        <rFont val="Arial"/>
        <family val="2"/>
      </rPr>
      <t>:  La obra no se realizó en la vigencia, por cuanto no se desembolsaron los recursos de cofinanciación de la ONG, ARD ADAM.</t>
    </r>
  </si>
  <si>
    <r>
      <t>MEDIOS DE VERIFICACION</t>
    </r>
    <r>
      <rPr>
        <sz val="10"/>
        <rFont val="Arial"/>
        <family val="2"/>
      </rPr>
      <t xml:space="preserve">: Informe de gestión del gerente del proyecto, certificación de los establecimientos educativos. </t>
    </r>
    <r>
      <rPr>
        <b/>
        <sz val="10"/>
        <rFont val="Arial"/>
        <family val="2"/>
      </rPr>
      <t>RESULTADOS</t>
    </r>
    <r>
      <rPr>
        <sz val="10"/>
        <rFont val="Arial"/>
        <family val="2"/>
      </rPr>
      <t>:  Se ha revisado los PEI de las Instituciones Educativas donde se encuentran las escuelas y se ha formulado las propuestas para su presentación. Se atendieron 821 estudiantes de las instituciones:  Francisco de la Villota, Artemio Mendoza, Inem, Ciudadela de Pasto, Ciudad de Pasto, Aurelio Arturo.</t>
    </r>
  </si>
  <si>
    <r>
      <t>MEDIOS DE VERIFICACION</t>
    </r>
    <r>
      <rPr>
        <sz val="10"/>
        <rFont val="Arial"/>
        <family val="2"/>
      </rPr>
      <t xml:space="preserve">: Escritura de lote adquirido para el establecimiento. </t>
    </r>
    <r>
      <rPr>
        <b/>
        <sz val="10"/>
        <rFont val="Arial"/>
        <family val="2"/>
      </rPr>
      <t>RESULTADOS</t>
    </r>
    <r>
      <rPr>
        <sz val="10"/>
        <rFont val="Arial"/>
        <family val="2"/>
      </rPr>
      <t>:  Se adqurió el lote para el establecimiento educativo el cual se encuentra en trámite de legalización</t>
    </r>
  </si>
  <si>
    <t>10% (4)</t>
  </si>
  <si>
    <t>Una vez se consolide el proceso de matrícula se entregarà el porcentaje de retención y permanencia escolar en el nivel prmaria</t>
  </si>
  <si>
    <t>Se continuará implementado el proyecto de transporte, puesto que contribuye a la permanencia en el sistema educativo</t>
  </si>
  <si>
    <t>PLANES DE ACCION U OPERATIVOS</t>
  </si>
  <si>
    <r>
      <t>ENTIDAD</t>
    </r>
    <r>
      <rPr>
        <sz val="10"/>
        <rFont val="Arial"/>
        <family val="0"/>
      </rPr>
      <t>:  Alcaldía Municipal de Pasto.</t>
    </r>
  </si>
  <si>
    <t>No</t>
  </si>
  <si>
    <t>AREAS INVOLUCRADAS</t>
  </si>
  <si>
    <t>RECURSOS</t>
  </si>
  <si>
    <t>RESPONSABLES</t>
  </si>
  <si>
    <t>TIEMPO PROGRAMADO</t>
  </si>
  <si>
    <t>INDICADORES CLAVES DE RENDIMIENTO</t>
  </si>
  <si>
    <t>1 año</t>
  </si>
  <si>
    <t>FORMATO 4</t>
  </si>
  <si>
    <r>
      <t>REPRESENTANTE LEGAL</t>
    </r>
    <r>
      <rPr>
        <sz val="10"/>
        <rFont val="Arial"/>
        <family val="0"/>
      </rPr>
      <t>:  Eduardo Alvarado Santander</t>
    </r>
  </si>
  <si>
    <t>META PLAN DE DESARROLLO</t>
  </si>
  <si>
    <t>ACTIVIDADES 
(AVANCE META 2008)</t>
  </si>
  <si>
    <t>ACTIVIDADES 
(AVANCE PROGRAMADO PARA EL AÑO  2008)</t>
  </si>
  <si>
    <r>
      <t>MEDIOS DE VERIFICACION</t>
    </r>
    <r>
      <rPr>
        <sz val="10"/>
        <rFont val="Arial"/>
        <family val="2"/>
      </rPr>
      <t xml:space="preserve">: 
</t>
    </r>
    <r>
      <rPr>
        <b/>
        <sz val="10"/>
        <rFont val="Arial"/>
        <family val="2"/>
      </rPr>
      <t>RESULTADOS</t>
    </r>
    <r>
      <rPr>
        <sz val="10"/>
        <rFont val="Arial"/>
        <family val="2"/>
      </rPr>
      <t xml:space="preserve">:  </t>
    </r>
  </si>
  <si>
    <t>AREAS INVOLUCRADAS (1)</t>
  </si>
  <si>
    <t>META CUATRIENIO PLAN DE DESARROLLO (2)</t>
  </si>
  <si>
    <t>ACTIVIDADES 
(AVANCE PROGRAMADO PARA EL AÑO  2008)  (3)</t>
  </si>
  <si>
    <t>SEGUIMIENTO (4)</t>
  </si>
  <si>
    <t>AVANCE</t>
  </si>
  <si>
    <t>ACCIONES CORRECTIVAS. (6)</t>
  </si>
  <si>
    <t>% DE AVANCE EN EL TIEMPO (4)</t>
  </si>
  <si>
    <t>% DE AVANCE DE LA ACTIVIDAD (5)</t>
  </si>
  <si>
    <t>FORMATO 4A</t>
  </si>
  <si>
    <r>
      <t>PROGRAMA</t>
    </r>
    <r>
      <rPr>
        <sz val="10"/>
        <rFont val="Arial"/>
        <family val="0"/>
      </rPr>
      <t>: Pasto educa más</t>
    </r>
  </si>
  <si>
    <r>
      <t>PROGRAMA</t>
    </r>
    <r>
      <rPr>
        <sz val="10"/>
        <rFont val="Arial"/>
        <family val="0"/>
      </rPr>
      <t>:  Pasto educa más</t>
    </r>
  </si>
  <si>
    <t>Secretaría de Educación Municipal.</t>
  </si>
  <si>
    <t>FUENTE: Secretaría de Educación Municipal..</t>
  </si>
  <si>
    <t>Se reformulará e implementará el 100% de los proyectos educativos institucionales en los establecimientos educativos oficiales, de acuerdo a la pertinencia educativa en cada una de las comunidades, incluyendo a la comunidad indígena.</t>
  </si>
  <si>
    <t>Porcentaje de proyectos educativos institucionales reformulados.</t>
  </si>
  <si>
    <t>Se implementará planes de mejoramiento en el 100% de los establecimientos educativos con bajo logro en las pruebas SABER   e ICFES realizadas en el año escolar 2005-2006 y 2007.</t>
  </si>
  <si>
    <t>Porcentaje de establecimientos educativos con bajo logro en pruebas ICFES que implementan planes de mejoramiento.</t>
  </si>
  <si>
    <t>Se cualificará al 70% de docentes del área de matemáticas en estándares, competencias y procesos pedagógicos.</t>
  </si>
  <si>
    <t>Porcentaje de docentes del área de matemáticas cualificados en estándares, competencias y procesos pedagógicos, responsable comité de capacitacion docente.</t>
  </si>
  <si>
    <t xml:space="preserve">Costos del Sector Educativo </t>
  </si>
  <si>
    <t xml:space="preserve">Administración contratada del servicio educativo </t>
  </si>
  <si>
    <t xml:space="preserve">Apoyo a la Permanencia </t>
  </si>
  <si>
    <t xml:space="preserve">Alivio a la Canasta Educativa </t>
  </si>
  <si>
    <t xml:space="preserve">Mejoramiento de las competencias, laborales, generales y específicas y Bilinguismo </t>
  </si>
  <si>
    <t>Implementación y apoyo a los planes de mejoramiento institucional para las instituciones educativas del Municipio de Pasto.</t>
  </si>
  <si>
    <t xml:space="preserve">Implementación Proyecto ONDAS Municipio de Pasto </t>
  </si>
  <si>
    <t xml:space="preserve">Atención educativa a población vulnerable </t>
  </si>
  <si>
    <t xml:space="preserve">Atención a población con  necesidades educativas especiales y con capacidades y talentos excepcionales del Municipio de Pasto </t>
  </si>
  <si>
    <t xml:space="preserve">Estudios Técnicos de  Preinversión 2008. </t>
  </si>
  <si>
    <t xml:space="preserve">Mejoramiento de espacios físicos educativos </t>
  </si>
  <si>
    <t xml:space="preserve">Construcción de talleres en la ciudadela de Pasto - Comuna 3. Municipio de Pasto. </t>
  </si>
  <si>
    <t xml:space="preserve"> Construcción de dos aulas, una bateriía sanitaria y reposición de siete aulas en la institución educativa municipal Mocondino y, construcción de 4 aulas y una batería sanitaria en la la institución educativa municipal Nuestra Señora de Guadalupe de Catambuco. Municipio de Pasto. </t>
  </si>
  <si>
    <t xml:space="preserve">Construcción biblioteca, talleres y unidad sanitaria para la institución educativa municipal de la ciudadela La Paz - Comuna 10. Municipio de Pasto. </t>
  </si>
  <si>
    <t>Se cualificará al 100% de docentes de las áreas de ciencias naturales, ciencias sociales y lenguaje  en estándares, competencias y procesos pedagógicos de aquellos establecimientos educativos de menor logro en pruebas SABER e ICFES.</t>
  </si>
  <si>
    <t>Porcentaje  de docentes de las áreas de ciencias naturales, ciencias sociales y lenguaje  cualificados en estándares, competencias y procesos pedagógicos</t>
  </si>
  <si>
    <t>Se cualificará al 50% de los docentes de establecimientos educativos oficiales en nuevas tecnologías de la información y la comunicación.</t>
  </si>
  <si>
    <t>Porcentaje de docentes cualificados en nuevas tecnologías de la información y la comunicación.</t>
  </si>
  <si>
    <t>Se vinculará  al mejor estudiante de cada una de las  instituciones educativas oficiales mediante convenios con instituciones de Educación Superior.</t>
  </si>
  <si>
    <t>Mejores estudiantes de las instituciones educativas oficiales vinculados a la Educación Superior.</t>
  </si>
  <si>
    <t>Se vinculará 800 estudiantes al  proyecto ONDAS.</t>
  </si>
  <si>
    <t>Estudiantes vinculados al  proyecto ONDAS.</t>
  </si>
  <si>
    <t>Se cualificará en estándares, competencias y procesos pedagógicos  al 90% de los docentes de inglés vinculados al sector oficial  programa que será evaluado</t>
  </si>
  <si>
    <t xml:space="preserve">Porcentaje de docentes de inglés cualificados en estándares, competencias y procesos  </t>
  </si>
  <si>
    <t>Se incorporará en el 100% de los currículos de los  establecimientos educativos oficiales los estándares de inglés.</t>
  </si>
  <si>
    <t>Porcentaje de establecimientos educativos que incorporan en sus currículos los estándares de inglés.</t>
  </si>
  <si>
    <t>Se incorporará las competencias laborales generales en el 100% de las instituciones educativas oficiales.</t>
  </si>
  <si>
    <t>Porcentaje de establecimientos educativos oficiales que incorporan competencias laborales generales.</t>
  </si>
  <si>
    <t>Se consolidará el proceso de articulación de la media técnica con la educación superior en 37 establecimientos educativos oficiales.</t>
  </si>
  <si>
    <t xml:space="preserve">Establecimientos educativos municipales que consolidan el proceso de articulación de la media técnica con la educación superior. </t>
  </si>
  <si>
    <t>Se gestionará recursos con entidades privadas y ONG´s para aliviar el costo educativo de  37 estudiantes SISBEN I y II por año para que accedan a la universidad.</t>
  </si>
  <si>
    <t>Estudiantes SISBEN I y II con alivio en el costo educativo  que acceden a la universidad.</t>
  </si>
  <si>
    <t>Se consolidará el proceso de integración de la media técnica con el SENA en 12 establecimientos educativos oficiales.</t>
  </si>
  <si>
    <t xml:space="preserve">Establecimientos educativos municipales que consolidan el proceso de integración con el SENA. </t>
  </si>
  <si>
    <t>Se constituirá las bases académicas, administrativas y de equipamiento   del  Instituto de Artes y Tecnologías en Pasto</t>
  </si>
  <si>
    <t>Bases académicas, administrativas y de equipamiento   del  Instituto de Artes y Tecnologías en Pasto constituidas.</t>
  </si>
  <si>
    <t>Se mejorará el servicio de conectividad en el 100% de los establecimientos educativos oficiales, con énfasis en el sector rural.</t>
  </si>
  <si>
    <t>Porcentaje de establecimientos educativos oficiales con conectividad</t>
  </si>
  <si>
    <t>Se reducirá a 20 el promedio de estudiantes por computador.</t>
  </si>
  <si>
    <t>Promedio de estudiantes por computador.</t>
  </si>
  <si>
    <t>Compra de lote para mejoramiento de ambientes escolares en la Institución Educativa Obonuco</t>
  </si>
  <si>
    <t xml:space="preserve">Lote adquirido </t>
  </si>
  <si>
    <t>Se realizarán las adecuaciones para proponerlo en proyectos de Ley 21</t>
  </si>
  <si>
    <t>Se realizará el seguimiento al 100% de las modalidades de atención educativa a la primera infancia.</t>
  </si>
  <si>
    <t>Porcentaje de modalidades de atención educativa a la primera infancia con seguimiento.</t>
  </si>
  <si>
    <t>Se implementará en el 100% de los establecimientos educativos los proyectos  transversales de medio ambiente, educación sexual y reproductividad, paz y democracia, uso adecuado del tiempo libre, carnaval y competencias en movilidad.</t>
  </si>
  <si>
    <t>Porcentajes de establecimientos educativos que implementan proyectos transversales de medio ambiente, educación sexual y reproductividad, paz y democracia, uso adecuado del tiempo libre, carnaval y competencias en movilidad.</t>
  </si>
  <si>
    <t>Se implementará en el 100% de las Instituciones Educativas Oficiales proyectos  institucionales de convivencia y construcción de ciudadanía.</t>
  </si>
  <si>
    <t>Porcentaje de Instituciones Educativas Oficiales que implementan proyectos institucionales de convivencia y construcción de ciudadanía.</t>
  </si>
  <si>
    <t>Se propenderá para que el 100% de los estudiantes de instituciones educativas oficiales, con edades entre 5 y 17 años, de  niveles SISBEN 1 y  2 reciban alivios en el costo educativo.</t>
  </si>
  <si>
    <t>Porcentaje estudiantes de instituciones educativas oficiales, con edades entre 5 y 17 años, de  niveles SISBEN 1 y  2 que reciben alivios en el costo educativo.</t>
  </si>
  <si>
    <t>Se brindará condiciones para que el 98,73% de los estudiantes en edad escolar del nivel de primaria permanezcan en el sistema educativo.</t>
  </si>
  <si>
    <t>Porcentaje de estudiantes que permanecen en el sistema educativo.</t>
  </si>
  <si>
    <t>Se subsidiara el servicio de transporte escolar a 1.000 estudiantes de zonas rurales dispersas y en condición de vulnerabilidad.</t>
  </si>
  <si>
    <t>Estudiantes  de zonas rurales dispersas y en condición de vulnerabilidad con servicio de transporte escolar.</t>
  </si>
  <si>
    <t>Se invertirá el 50% de los recursos gestionados por cooperativas al mejoramiento de los restaurantes escolares y laboratorios, con prioridad  en el sector rural.</t>
  </si>
  <si>
    <t>Porcentaje de recursos de cooperativas que apoyan proyectos de mejoramiento de restaurantes escolares y laboratorios.</t>
  </si>
  <si>
    <t>Se mejorará, adecuará y/o ampliará la infraestructura física de 7 Instituciones Educativas</t>
  </si>
  <si>
    <t>Instituciones educativas  oficiales mejoradas, adecuadas o ampliadas en su infraestructura física.</t>
  </si>
  <si>
    <t>Se institucionalizará y se realizará anualmente mingas en el 100% de los establecimientos escolares oficiales para mejorar los ambientes escolares y su entorno.</t>
  </si>
  <si>
    <t>Establecimientos educativos oficiales que institucionalizan y realizan mingas para mejorar los ambientes escolares y su entorno.</t>
  </si>
  <si>
    <t>Se incrementará en 400 estudiantes la atención a la población escolar con necesidades educativas especiales y talentos excepcionales en los establecimientos educativos.</t>
  </si>
  <si>
    <t>Población escolar con necesidades educativas especiales.</t>
  </si>
  <si>
    <t>Población escolar de talentos excepcionales atendida.</t>
  </si>
  <si>
    <t>Población vulnerable atendida.</t>
  </si>
  <si>
    <t xml:space="preserve">Se articulará las 6 escuelas de formación musical a los proyectos educativos institucionales. </t>
  </si>
  <si>
    <t>Escuelas de formación musical articuladas a los proyectos educativos institucionales.</t>
  </si>
  <si>
    <t>Se atenderá 1000 estudiantes en la red de escuelas de formación musical.</t>
  </si>
  <si>
    <t>Estudiantes atendidos por la red de escuelas de formación musical.</t>
  </si>
  <si>
    <t>SGP - Recursos propios.</t>
  </si>
  <si>
    <t>10% (1)</t>
  </si>
  <si>
    <t>10% (13)</t>
  </si>
  <si>
    <r>
      <t>MEDIOS DE VERIFICACION</t>
    </r>
    <r>
      <rPr>
        <sz val="10"/>
        <rFont val="Arial"/>
        <family val="2"/>
      </rPr>
      <t xml:space="preserve">: Informe de gestión de la subsecretaría pedagógica, listados de asistencia a eventos de cualificación. </t>
    </r>
    <r>
      <rPr>
        <b/>
        <sz val="10"/>
        <rFont val="Arial"/>
        <family val="2"/>
      </rPr>
      <t>RESULTADOS</t>
    </r>
    <r>
      <rPr>
        <sz val="10"/>
        <rFont val="Arial"/>
        <family val="2"/>
      </rPr>
      <t>:  De los 128 docentes del área, se han cualificado a 30 docentes en el programa de ALEXIMIA (Al éxito matemático, metodologìas para el aprendizaje de las matemàticas ) en convenio con el Ministerio de Educación Nacional y una ONG en el programa de GEEMPA (Metodologìa de aprendizaje en lectoescritura).  El piloto se realiza con docentes de primaria, en convenio con el MEN y la Fundación Comprende.</t>
    </r>
  </si>
  <si>
    <t>10% (12)</t>
  </si>
  <si>
    <r>
      <t>MEDIOS DE VERIFICACION</t>
    </r>
    <r>
      <rPr>
        <sz val="10"/>
        <rFont val="Arial"/>
        <family val="2"/>
      </rPr>
      <t xml:space="preserve">: Registro de Estudiantes. </t>
    </r>
    <r>
      <rPr>
        <b/>
        <sz val="10"/>
        <rFont val="Arial"/>
        <family val="2"/>
      </rPr>
      <t>RESULTADOS</t>
    </r>
    <r>
      <rPr>
        <sz val="10"/>
        <rFont val="Arial"/>
        <family val="2"/>
      </rPr>
      <t>:  295 estudiantes vinculados al programa Ondas, el cual se constituye en una estrategia para formentar la cultura de la investigación en los estudiantes y docentes de los establecimientos educativos.  Existen 38 proyectos presentados por los establecimientos</t>
    </r>
  </si>
  <si>
    <r>
      <t>MEDIOS DE VERIFICACION</t>
    </r>
    <r>
      <rPr>
        <sz val="10"/>
        <rFont val="Arial"/>
        <family val="2"/>
      </rPr>
      <t xml:space="preserve">:  Informe de gestión del responsable del proyecto y acta de incorporación. </t>
    </r>
    <r>
      <rPr>
        <b/>
        <sz val="10"/>
        <rFont val="Arial"/>
        <family val="2"/>
      </rPr>
      <t>RESULTADOS</t>
    </r>
    <r>
      <rPr>
        <sz val="10"/>
        <rFont val="Arial"/>
        <family val="2"/>
      </rPr>
      <t xml:space="preserve">:  20 establecimientos educativos iniciaron con la articulación de estándares, a la fecha han presentando el plan de área (Libertad, Ciudad de Pasto, Inem, Central de Nariño, Artemio Mendoza, Mercedario, Centro de Integración Popular, Gualmatán, Cristo Rey, Cabrera, Cerotal, Campanero, Nuestra Señora de Guadalupe, Eduardo Romo, Pedagógico, Encano, Obonuco, Goretti, San José Bethlemitas, Liceo Universidad. </t>
    </r>
  </si>
  <si>
    <r>
      <t>MEDIOS DE VERIFICACION</t>
    </r>
    <r>
      <rPr>
        <sz val="10"/>
        <rFont val="Arial"/>
        <family val="2"/>
      </rPr>
      <t xml:space="preserve">: Informe de gestión gerente del proyecto, acta de incorporación, convenios e informes de seguimiento. </t>
    </r>
    <r>
      <rPr>
        <b/>
        <sz val="10"/>
        <rFont val="Arial"/>
        <family val="2"/>
      </rPr>
      <t>RESULTADOS</t>
    </r>
    <r>
      <rPr>
        <sz val="10"/>
        <rFont val="Arial"/>
        <family val="2"/>
      </rPr>
      <t xml:space="preserve">:   9 establecimientos educativos han incorporado las competencias laborales:  Liceo Central de Nariño, Mariano Ospina Rodríguez, Aurelio Arturo, Antonio Nariño, Luis Edo. Mora Osejo, Mocondino, Cristo Rey, Nuestra Señora de Guadalupe y Libertad.  Las competencias son el conjunto de conocimientos, habilidades y actitudes verificables, que se aplican en el desempeño de una función productiva. </t>
    </r>
  </si>
  <si>
    <r>
      <t>MEDIOS DE VERIFICACION</t>
    </r>
    <r>
      <rPr>
        <sz val="10"/>
        <rFont val="Arial"/>
        <family val="2"/>
      </rPr>
      <t xml:space="preserve">: Informe de gestión y certificación de asignación de subsidios de las ONGs. </t>
    </r>
    <r>
      <rPr>
        <b/>
        <sz val="10"/>
        <rFont val="Arial"/>
        <family val="2"/>
      </rPr>
      <t>RESULTADOS</t>
    </r>
    <r>
      <rPr>
        <sz val="10"/>
        <rFont val="Arial"/>
        <family val="2"/>
      </rPr>
      <t>: 52 estudiantes con asignación de subsidio para la educación superior, correspondientes a los establecimientos Eduardo Romo y Luis Eduardo Mora.</t>
    </r>
  </si>
  <si>
    <r>
      <t>MEDIOS DE VERIFICACION</t>
    </r>
    <r>
      <rPr>
        <sz val="10"/>
        <rFont val="Arial"/>
        <family val="2"/>
      </rPr>
      <t xml:space="preserve">: Informe de gestión responsable  del proyecto, informes de seguimiento. </t>
    </r>
    <r>
      <rPr>
        <b/>
        <sz val="10"/>
        <rFont val="Arial"/>
        <family val="2"/>
      </rPr>
      <t>RESULTADOS</t>
    </r>
    <r>
      <rPr>
        <sz val="10"/>
        <rFont val="Arial"/>
        <family val="2"/>
      </rPr>
      <t>:  Se han realizado los siguientes avances:  se soportó el estudio en encuestas a estudiantes de grado 11, se realizó diagnóstico, se elaboró documento con el componente administrativo y pedagógico</t>
    </r>
  </si>
  <si>
    <r>
      <t>MEDIOS DE VERIFICACION</t>
    </r>
    <r>
      <rPr>
        <sz val="10"/>
        <rFont val="Arial"/>
        <family val="2"/>
      </rPr>
      <t xml:space="preserve">: Informe de gestion gerente del proyecto, acta de incorporación, convenios e informes de seguimiento. </t>
    </r>
    <r>
      <rPr>
        <b/>
        <sz val="10"/>
        <rFont val="Arial"/>
        <family val="2"/>
      </rPr>
      <t>RESULTADOS</t>
    </r>
    <r>
      <rPr>
        <sz val="10"/>
        <rFont val="Arial"/>
        <family val="2"/>
      </rPr>
      <t>:  11 Establecimientos educativos que incorporan la media técnica con la educación superior a través de ciclos propedeúticos. Se ha avanzado en el proceso de corrección de acuerdo a los lineamientos dados por el Ministerio de Educación Nacional. El avance está focalizado en los programas  de agroindustria, hortofruticultura, procesamiento de alimentos e ingeniería agroindustrial. Las instituciones que implementan los programas son:  Agustin Agualongo, Obonuco, Santa Teresita, Luis Eduardo Mora Osejo, Artemio Mendoza, Cental de Nariño, Mariano Ospina Rodríguez, Centro de Integración Popular, Eduardo Romo Rosero, Morasurco y Maria Goretti.  Los estudiantes están focalizados y se ha recibido el subsidio por parte del MEN.</t>
    </r>
  </si>
  <si>
    <r>
      <t>MEDIOS DE VERIFICACION</t>
    </r>
    <r>
      <rPr>
        <sz val="10"/>
        <rFont val="Arial"/>
        <family val="2"/>
      </rPr>
      <t xml:space="preserve">: Informe de gestión del responsable del proyecto, informes de avance, actas de seguimiento. </t>
    </r>
    <r>
      <rPr>
        <b/>
        <sz val="10"/>
        <rFont val="Arial"/>
        <family val="2"/>
      </rPr>
      <t>RESULTADOS</t>
    </r>
    <r>
      <rPr>
        <sz val="10"/>
        <rFont val="Arial"/>
        <family val="2"/>
      </rPr>
      <t>:  La oficina de Inspección y Viigilancia realizó el seguimiento al primer convenio MEN-ICBF (Proinco y Británico), se revisó informes mensuales de los operadores, los listados de niños(as) usuarios, se avanzó en la elaboración del Plan Territorial de Atención a la Primera Infancia.</t>
    </r>
  </si>
  <si>
    <r>
      <t>MEDIOS DE VERIFICACION</t>
    </r>
    <r>
      <rPr>
        <sz val="10"/>
        <rFont val="Arial"/>
        <family val="2"/>
      </rPr>
      <t xml:space="preserve">: Viabilidad del MEN para cofinanciar con recursos de Ley 21. </t>
    </r>
    <r>
      <rPr>
        <b/>
        <sz val="10"/>
        <rFont val="Arial"/>
        <family val="2"/>
      </rPr>
      <t>RESULTADOS</t>
    </r>
    <r>
      <rPr>
        <sz val="10"/>
        <rFont val="Arial"/>
        <family val="2"/>
      </rPr>
      <t xml:space="preserve">:  Se encuentra realizado los estudios de preinversión. Se notificó a la Administración Municipal por parte de la Curaduría para la expedición de la licencia de construcción. </t>
    </r>
  </si>
  <si>
    <r>
      <t>MEDIOS DE VERIFICACION</t>
    </r>
    <r>
      <rPr>
        <sz val="10"/>
        <rFont val="Arial"/>
        <family val="2"/>
      </rPr>
      <t xml:space="preserve">: Informes Equipo de Calidad de la Secretaría de Educación. </t>
    </r>
    <r>
      <rPr>
        <b/>
        <sz val="10"/>
        <rFont val="Arial"/>
        <family val="2"/>
      </rPr>
      <t>RESULTADOS</t>
    </r>
    <r>
      <rPr>
        <sz val="10"/>
        <rFont val="Arial"/>
        <family val="2"/>
      </rPr>
      <t>:  7 Establecimientos Educativos que han implementados proyectos transversales: Maria Goretti, Libertad, Santa Teresita del Encano, Antonio Nariño, Normal Superior, Francisco de la Villota y Campanero, año lectivo 2007-2008: Los proyectos implementados están relacionados con educación sexual, convivencia, educación ambiental, uso del tiempo libre y educación para la democracia.</t>
    </r>
  </si>
  <si>
    <r>
      <t>MEDIOS DE VERIFICACION</t>
    </r>
    <r>
      <rPr>
        <sz val="10"/>
        <rFont val="Arial"/>
        <family val="2"/>
      </rPr>
      <t xml:space="preserve">: Informe de gestión del gerente del proyecto. </t>
    </r>
    <r>
      <rPr>
        <b/>
        <sz val="10"/>
        <rFont val="Arial"/>
        <family val="2"/>
      </rPr>
      <t>RESULTADOS</t>
    </r>
    <r>
      <rPr>
        <sz val="10"/>
        <rFont val="Arial"/>
        <family val="2"/>
      </rPr>
      <t>:  14 Establecimientos Educativos implementaron proyectos institucionales de convivencia y construcción de ciudadanía:  Nuestra Sra de Guadalupe (mediadores del conflicto), Heraldo Romero, Santa Bárbara (pacto de convivencia), Mercedario (proyecto de vida y Circulos de conciliación), Ciudadela de Pasto (convivencia y desarrollo humano), Luis Eduardo Mora Osejo (valores humanos), Pedagógico, Mariano Ospina Rodríguez (pacto de convivencia), Normal, Eduardo Romo, Antonio Nariño (proyecto PARSES), San Juan Bosco (Convivencia, formando personas para la vida), Técnico Industrial (mejoramiento de ambientes escolares).</t>
    </r>
  </si>
  <si>
    <r>
      <t>MEDIOS DE VERIFICACION</t>
    </r>
    <r>
      <rPr>
        <sz val="10"/>
        <rFont val="Arial"/>
        <family val="2"/>
      </rPr>
      <t xml:space="preserve">: Resolución de transferencias de alivio educativo a los establecimientos. </t>
    </r>
    <r>
      <rPr>
        <b/>
        <sz val="10"/>
        <rFont val="Arial"/>
        <family val="2"/>
      </rPr>
      <t>RESULTADOS</t>
    </r>
    <r>
      <rPr>
        <sz val="10"/>
        <rFont val="Arial"/>
        <family val="2"/>
      </rPr>
      <t>:  68.856 estudiantes entre 5 y 17 años de edad  y niveles I y II del Sisben que corresponde al total de la matrícula oficial fueron beneficiados con alivio en el costo educativo. El valor asciende a $1.862.9 millones.</t>
    </r>
  </si>
  <si>
    <r>
      <t>MEDIOS DE VERIFICACION</t>
    </r>
    <r>
      <rPr>
        <sz val="10"/>
        <rFont val="Arial"/>
        <family val="2"/>
      </rPr>
      <t xml:space="preserve">: Sistema de Matrícula SIMAT 
</t>
    </r>
    <r>
      <rPr>
        <b/>
        <sz val="10"/>
        <rFont val="Arial"/>
        <family val="2"/>
      </rPr>
      <t>RESULTADOS</t>
    </r>
    <r>
      <rPr>
        <sz val="10"/>
        <rFont val="Arial"/>
        <family val="2"/>
      </rPr>
      <t>:  Aún no se encuentra consolidado el proceso de matrícula, por ser calendario B, estamos en la etapa de novedades, la matricula se consolida en el mes de febrero.</t>
    </r>
  </si>
  <si>
    <r>
      <t>MEDIOS DE VERIFICACION</t>
    </r>
    <r>
      <rPr>
        <sz val="10"/>
        <rFont val="Arial"/>
        <family val="2"/>
      </rPr>
      <t xml:space="preserve">: Resolución de transferencias para transporte a los establecimientos educativos. </t>
    </r>
    <r>
      <rPr>
        <b/>
        <sz val="10"/>
        <rFont val="Arial"/>
        <family val="2"/>
      </rPr>
      <t>RESULTADOS</t>
    </r>
    <r>
      <rPr>
        <sz val="10"/>
        <rFont val="Arial"/>
        <family val="2"/>
      </rPr>
      <t>: 1.132 estudiantes con servicio de transporte pertenecientes a 14 establecimientos (Mariano Ospina Rodríguez, Técnico Industrial, N.Sra de Guadalupe, S. José de Betlhemitas, Obonuco, Aurelio Arturo, El Encano, F. de la Villota, Morasurco, Cristo Rey, José A. Galán, Francisco José de Caldas, S. Lucia, S.Teresita Catambuco)</t>
    </r>
  </si>
  <si>
    <r>
      <t>MEDIOS DE VERIFICACION</t>
    </r>
    <r>
      <rPr>
        <sz val="10"/>
        <rFont val="Arial"/>
        <family val="2"/>
      </rPr>
      <t xml:space="preserve">:  Certificados de aval del Ministerio de Educación de la inversión. </t>
    </r>
    <r>
      <rPr>
        <b/>
        <sz val="10"/>
        <rFont val="Arial"/>
        <family val="2"/>
      </rPr>
      <t>RESULTADOS</t>
    </r>
    <r>
      <rPr>
        <sz val="10"/>
        <rFont val="Arial"/>
        <family val="2"/>
      </rPr>
      <t>:  Proyectos ejecutados con recursos de cooperativas dirigidos a restaurantes escolares y laboratorios por valor de $65.563.883, año lectivo 2007-2008, que representa el 48,54% de lo invertido por las Cooperativas.  Se beneficiaron establecimientos educativos como Eduardo Romo, Santa Teresita de Catambuco, Nuestra Señora de Guadalupe, El Campanero, El Encano, Agustin Agualongo y Los Angeles</t>
    </r>
  </si>
  <si>
    <t>Se implementará un sistema de rendición pública de cuentas para el 100% de los establecimientos educativos del municipio.</t>
  </si>
  <si>
    <t>Porcentaje de establecimientos educativos que realizan rendición pública de cuentas.</t>
  </si>
  <si>
    <t>Se construirá participativamente el Plan Decenal de Educación del Municipio de Pasto.</t>
  </si>
  <si>
    <t>Plan Decenal de educación construido participativamente.</t>
  </si>
  <si>
    <r>
      <t xml:space="preserve">PERIODO INFORMADO: </t>
    </r>
    <r>
      <rPr>
        <sz val="10"/>
        <rFont val="Arial"/>
        <family val="2"/>
      </rPr>
      <t xml:space="preserve">   2008</t>
    </r>
  </si>
  <si>
    <r>
      <t xml:space="preserve">PERIODO INFORMADO: </t>
    </r>
    <r>
      <rPr>
        <sz val="10"/>
        <rFont val="Arial"/>
        <family val="2"/>
      </rPr>
      <t xml:space="preserve">                2008</t>
    </r>
  </si>
  <si>
    <t>FORMATO No. 11</t>
  </si>
  <si>
    <t>INFORME PLAN DE INVERSIÓN</t>
  </si>
  <si>
    <r>
      <t xml:space="preserve">Entidad: </t>
    </r>
    <r>
      <rPr>
        <sz val="11"/>
        <rFont val="Arial"/>
        <family val="2"/>
      </rPr>
      <t>Alcaldía Municipal de Pasto.</t>
    </r>
  </si>
  <si>
    <r>
      <t xml:space="preserve">Representante legal:  </t>
    </r>
    <r>
      <rPr>
        <sz val="11"/>
        <rFont val="Arial"/>
        <family val="2"/>
      </rPr>
      <t>EDUARDO ALVARADO SANTANDER</t>
    </r>
  </si>
  <si>
    <r>
      <t xml:space="preserve">Periodo informado:  </t>
    </r>
    <r>
      <rPr>
        <sz val="11"/>
        <rFont val="Arial"/>
        <family val="2"/>
      </rPr>
      <t>Año 2008</t>
    </r>
  </si>
  <si>
    <t>NOMBRE PROYECTO</t>
  </si>
  <si>
    <t>ÁREAS INVOLUCRADAS</t>
  </si>
  <si>
    <t>FECHA INICIO</t>
  </si>
  <si>
    <t>FECHA TERMINACIÓN</t>
  </si>
  <si>
    <t>LUGAR DE EJECUCIÓN</t>
  </si>
  <si>
    <t>CUANTÍA DEL PROYECTO</t>
  </si>
  <si>
    <t>INDICADORES DE RENDIMIENTO</t>
  </si>
  <si>
    <t>FORMATO No. 11A</t>
  </si>
  <si>
    <t xml:space="preserve">SEGUIMIENTO </t>
  </si>
  <si>
    <t xml:space="preserve">ACCIONES CORRECTIVAS O INDICADORES DE RENDIMIENTO O EJECUCION </t>
  </si>
  <si>
    <t>PORCENTAJE DE AVANCE EN TIEMPO</t>
  </si>
  <si>
    <t>PORCENTAJE DE AVANCE EN RECURSOS</t>
  </si>
  <si>
    <t>PORCENTAJE DE AVANCE EN ACTIVIDAD</t>
  </si>
  <si>
    <t>Población escolar con necesidades educativas especiales atendida.</t>
  </si>
  <si>
    <t>Población escolar con talentos excepcionales atendida.</t>
  </si>
  <si>
    <t>Secretaría de Educación Municipal</t>
  </si>
  <si>
    <t>Recursos propios - SGP</t>
  </si>
  <si>
    <t>Carlos Bastidas Torres - Secretaría de Educación Municipal</t>
  </si>
  <si>
    <t>Pasto.</t>
  </si>
  <si>
    <t>Continuar con el proceso de resignificación, elaborar instrumentos que permiten conocer más detalladamente cómo se adelanta el proceso de resignificación</t>
  </si>
  <si>
    <t>Se continuará con el proceso para docentes de primaria en el área que es la que presenta dificultades en resultados pruebas SABER</t>
  </si>
  <si>
    <t xml:space="preserve"> </t>
  </si>
  <si>
    <t xml:space="preserve">  </t>
  </si>
  <si>
    <t>Se adelantará en convenio con el MEN la cualificación de los docentes restantes</t>
  </si>
  <si>
    <t>En el periodo 2009 Se continuará con la alfabetización digital de 272 docentes.  Se prevee continuar con el proceso de cualificación en contenidos digitales, televisión e impresos con diferentes establecimientos educativos.  Proceso incluido en el Plan de Apoyo al Mejoamiento.</t>
  </si>
  <si>
    <t>Se viene gestionando el Convenio con la Universodad de Nariño para el ingreso de los mejores estudiantes del año lectivo 2008-2009</t>
  </si>
  <si>
    <t>Se continuará con el proceso en el año lectivo 2008-2009 incrementando el número de estudiantes y establecimientos educativos</t>
  </si>
  <si>
    <t>Se adelantará el proceso con los docentes restantes y se continuará con la cualificación de los docentes de la primaria</t>
  </si>
  <si>
    <t>Implementación y apoyo a planes de mejoramiento institucional para las instituciones educativas del Municipio de Pasto</t>
  </si>
  <si>
    <t>Con acompañamiento del MEN dinamizar el proceso de implementación proyectos transversales</t>
  </si>
  <si>
    <t>Implementación proyecto ONDAS Muncipio de Pasto</t>
  </si>
  <si>
    <t>Continuar con el proceso para la vinculación de más estudiantes al proyecto</t>
  </si>
  <si>
    <t>Atención Educativa a Población Vulnerable</t>
  </si>
  <si>
    <t>Realizar seguimiento y continuar brindando el servicio educativo  a la población vulnerable</t>
  </si>
  <si>
    <t>Atención a población con necesidades educativas especiales y con capacidades y talentos excepcionales</t>
  </si>
  <si>
    <t>Continuar con el proceso de atención a la población con necesidades especiales y talentos</t>
  </si>
  <si>
    <t xml:space="preserve">Estudios técnicos de preinversión </t>
  </si>
  <si>
    <t>Continuar con los estudios de acuerdo a las necesidades de los establecimientos</t>
  </si>
  <si>
    <t>Mejoramiento de espacios fisicos educativos</t>
  </si>
  <si>
    <t>Dar continuidad a los proyectos iniciados en la vigencia próxima</t>
  </si>
  <si>
    <t>Construcción de talleres en la ciudadela de Pasto - Comuna Municipio de Pasto</t>
  </si>
  <si>
    <t>Construcción biblioteca, talleres y unidad sanitaria para la institución educativa municipal de la ciudadela La Paz - Comuna 10. Municipio de Pasto</t>
  </si>
  <si>
    <t>Realizar el próximo año la apropiación presupuestal para el inicio de la obra</t>
  </si>
  <si>
    <t xml:space="preserve">Construcción de dos aulas, una bateriía sanitaria y reposición de siete aulas en la institución educativa municipal Mocondino y, construcción de 4 aulas y una batería sanitaria en la la institución educativa municipal Nuestra Señora de Guadalupe de Catambuco. Municipio de Pasto. </t>
  </si>
  <si>
    <t>Se requerirá la apropiación presupuestal para iniciar con actualización de presupuestos y proceso licitatorio</t>
  </si>
  <si>
    <t xml:space="preserve">Implementación red de escuelas de formación musical en el Municipio de Pasto. </t>
  </si>
  <si>
    <t>Se fortalecerá el proyecto</t>
  </si>
  <si>
    <t>Continuar con el proceso para garantizar la prestación del servicio a la población beneficiada</t>
  </si>
  <si>
    <t>Avanzar en el proceso de seguimiento para evaluar el impacto en la permanecia de los estudiantes</t>
  </si>
  <si>
    <t>Alivio a la Canasta Educativa</t>
  </si>
  <si>
    <t>Mejoramiento de las competencias laborales generales y específicas y Bilinguismo</t>
  </si>
  <si>
    <t>Se iniciará el proceso con la Universidad de Nariño en el segundo semestre de 2009</t>
  </si>
  <si>
    <r>
      <t>MEDIOS DE VERIFICACION</t>
    </r>
    <r>
      <rPr>
        <sz val="10"/>
        <rFont val="Arial"/>
        <family val="2"/>
      </rPr>
      <t xml:space="preserve">: Informe de gestion gerente del proyecto, acta de incorporación, convenios e informes de seguimiento 
</t>
    </r>
    <r>
      <rPr>
        <b/>
        <sz val="10"/>
        <rFont val="Arial"/>
        <family val="2"/>
      </rPr>
      <t>RESULTADOS</t>
    </r>
    <r>
      <rPr>
        <sz val="10"/>
        <rFont val="Arial"/>
        <family val="2"/>
      </rPr>
      <t>:  5 Establecimientos educativos consolidaron el proceso de integración con el SENA en programas de Gestión de Participación Social en Salud, Planificación para la creación y gestión de empresas, documentación y registro de operaciones contables, desarrollo de la producción pecuaria, negociación y ventas, adminstración de servicios de salud. Las instituciones son las siguientes  Mariano Ospina Rodríguez, Cristo Rey San Fernando, Libertad, Ciudadela de Pasto y Marco Fidel Suárez.</t>
    </r>
  </si>
  <si>
    <t>Con la muestra se espera determinar preferencias en la demanda tecnológica, con el personal de apoyo y expertos en tecnología se espera culminar el documentos de las bases académicas</t>
  </si>
  <si>
    <t>Se adelantará el proceso de mejoramiento con acompañamiento del MEN EN EL 2009</t>
  </si>
  <si>
    <t>95% (44)</t>
  </si>
  <si>
    <t>Carlos Bastidas Torres, Secretario de Educación</t>
  </si>
  <si>
    <t>Revisar la opción de adelantar convenios con diferentes universidades del País para el proceso de articulación</t>
  </si>
  <si>
    <t>Continuar con la política de alivio educativo</t>
  </si>
  <si>
    <t>Apoyo a la permanencia</t>
  </si>
  <si>
    <t>Costos del Sector Educativo</t>
  </si>
  <si>
    <t>Docentes, directivos docente y administrativos docentes con pagos patronales oportunos</t>
  </si>
  <si>
    <t>Valor de amortización de la deuda Banco Mundial</t>
  </si>
  <si>
    <t>Valor pago de servicios públicos establecimientos educativos</t>
  </si>
  <si>
    <t>Docentes, directivos docentes y administrativos vinculados al sector educativo con pago oportuno de salarios</t>
  </si>
  <si>
    <t>Establecimientos que cuentan con el servicio de aseo y vigilancia</t>
  </si>
  <si>
    <t>Establecimientos Educativos con los cuales se contrata la administración del servicio</t>
  </si>
  <si>
    <t>Establecimientos educativos que cuentan con el arrendamiento infraestructura escolar</t>
  </si>
  <si>
    <t>Estudiantes vinculados al proyecto ONDAS</t>
  </si>
  <si>
    <t>Estudios de preinversión y diseños realizados para los establecimientos educativos</t>
  </si>
  <si>
    <t>Establecimientos que cuentan con adecuación o construcción en sus espacios físicos</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</si>
</sst>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 #,##0_ ;_ * \-#,##0_ ;_ * &quot;-&quot;??_ ;_ @_ "/>
    <numFmt numFmtId="181" formatCode="_ * #,##0.0_ ;_ * \-#,##0.0_ ;_ * &quot;-&quot;??_ ;_ @_ "/>
    <numFmt numFmtId="182" formatCode="_ * #,##0.000_ ;_ * \-#,##0.000_ ;_ * &quot;-&quot;??_ ;_ @_ "/>
    <numFmt numFmtId="183" formatCode="[$-C0A]d\-mmm\-\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0.0%"/>
    <numFmt numFmtId="189" formatCode="0.000"/>
    <numFmt numFmtId="190" formatCode="0.0"/>
    <numFmt numFmtId="191" formatCode="0.00000%"/>
    <numFmt numFmtId="192" formatCode="0.0000%"/>
    <numFmt numFmtId="193" formatCode="0.000%"/>
    <numFmt numFmtId="194" formatCode="0.00000"/>
    <numFmt numFmtId="195" formatCode="0.0000"/>
    <numFmt numFmtId="196" formatCode="&quot;$&quot;\ #,##0"/>
    <numFmt numFmtId="197" formatCode="[$$-240A]\ #,##0"/>
    <numFmt numFmtId="198" formatCode="#,##0.0"/>
    <numFmt numFmtId="199" formatCode="[$-C0A]dddd\,\ dd&quot; de &quot;mmmm&quot; de &quot;yyyy"/>
    <numFmt numFmtId="200" formatCode="[$-C0A]d\-mmm\-yy;@"/>
    <numFmt numFmtId="201" formatCode="#,##0.00\ _€;[Red]#,##0.00\ _€"/>
  </numFmts>
  <fonts count="14">
    <font>
      <sz val="10"/>
      <name val="Arial"/>
      <family val="0"/>
    </font>
    <font>
      <b/>
      <sz val="10"/>
      <name val="Arial"/>
      <family val="2"/>
    </font>
    <font>
      <sz val="8"/>
      <name val="Arial"/>
      <family val="0"/>
    </font>
    <font>
      <u val="single"/>
      <sz val="7.5"/>
      <color indexed="12"/>
      <name val="Arial"/>
      <family val="0"/>
    </font>
    <font>
      <u val="single"/>
      <sz val="7.5"/>
      <color indexed="36"/>
      <name val="Arial"/>
      <family val="0"/>
    </font>
    <font>
      <b/>
      <sz val="8"/>
      <name val="Tahoma"/>
      <family val="0"/>
    </font>
    <font>
      <sz val="9"/>
      <name val="Arial"/>
      <family val="2"/>
    </font>
    <font>
      <sz val="8"/>
      <name val="Tahoma"/>
      <family val="0"/>
    </font>
    <font>
      <b/>
      <sz val="8"/>
      <name val="Arial"/>
      <family val="2"/>
    </font>
    <font>
      <b/>
      <sz val="12"/>
      <name val="Arial"/>
      <family val="2"/>
    </font>
    <font>
      <sz val="11"/>
      <name val="Tahoma"/>
      <family val="2"/>
    </font>
    <font>
      <b/>
      <sz val="12"/>
      <name val="Tahoma"/>
      <family val="2"/>
    </font>
    <font>
      <b/>
      <sz val="11"/>
      <name val="Arial"/>
      <family val="2"/>
    </font>
    <font>
      <sz val="11"/>
      <name val="Arial"/>
      <family val="2"/>
    </font>
  </fonts>
  <fills count="2">
    <fill>
      <patternFill/>
    </fill>
    <fill>
      <patternFill patternType="gray125"/>
    </fill>
  </fills>
  <borders count="18">
    <border>
      <left/>
      <right/>
      <top/>
      <bottom/>
      <diagonal/>
    </border>
    <border>
      <left style="thin"/>
      <right style="thin"/>
      <top style="thin"/>
      <bottom style="thin"/>
    </border>
    <border>
      <left style="thin"/>
      <right style="thin"/>
      <top style="medium"/>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color indexed="63"/>
      </top>
      <bottom style="thin"/>
    </border>
    <border>
      <left style="thin"/>
      <right style="medium"/>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0" fontId="0" fillId="0" borderId="0" xfId="0" applyFill="1" applyAlignment="1">
      <alignment/>
    </xf>
    <xf numFmtId="188" fontId="0" fillId="0" borderId="0" xfId="0" applyNumberFormat="1" applyFill="1" applyAlignment="1">
      <alignment/>
    </xf>
    <xf numFmtId="0" fontId="0" fillId="0" borderId="0" xfId="0" applyFill="1" applyAlignment="1">
      <alignment horizontal="left" vertical="center" wrapText="1"/>
    </xf>
    <xf numFmtId="0" fontId="6" fillId="0" borderId="0" xfId="0" applyFont="1" applyFill="1" applyAlignment="1">
      <alignment horizontal="left"/>
    </xf>
    <xf numFmtId="0" fontId="0" fillId="0" borderId="0" xfId="0" applyFill="1" applyAlignment="1">
      <alignment horizontal="center"/>
    </xf>
    <xf numFmtId="0" fontId="0" fillId="0" borderId="0" xfId="0" applyAlignment="1">
      <alignment horizontal="center"/>
    </xf>
    <xf numFmtId="0" fontId="0" fillId="0" borderId="0" xfId="0" applyAlignment="1">
      <alignment horizontal="left"/>
    </xf>
    <xf numFmtId="0" fontId="0" fillId="0" borderId="0" xfId="0" applyBorder="1" applyAlignment="1">
      <alignment horizontal="center" vertical="center"/>
    </xf>
    <xf numFmtId="3" fontId="0" fillId="0" borderId="0" xfId="0" applyNumberFormat="1" applyAlignment="1">
      <alignment/>
    </xf>
    <xf numFmtId="3" fontId="1" fillId="0" borderId="0" xfId="0" applyNumberFormat="1" applyFont="1" applyFill="1" applyAlignment="1">
      <alignment horizontal="center"/>
    </xf>
    <xf numFmtId="0" fontId="1" fillId="0" borderId="1" xfId="0" applyFont="1" applyBorder="1" applyAlignment="1">
      <alignment horizontal="justify" vertical="center" wrapText="1"/>
    </xf>
    <xf numFmtId="2" fontId="0" fillId="0" borderId="1" xfId="0" applyNumberFormat="1" applyFont="1" applyFill="1" applyBorder="1" applyAlignment="1">
      <alignment horizontal="justify" vertical="center" wrapText="1"/>
    </xf>
    <xf numFmtId="0" fontId="1" fillId="0" borderId="2" xfId="0" applyFont="1" applyBorder="1" applyAlignment="1">
      <alignment horizontal="justify" vertical="center" wrapText="1"/>
    </xf>
    <xf numFmtId="0" fontId="1" fillId="0" borderId="0" xfId="0" applyFont="1" applyAlignment="1">
      <alignment horizontal="left"/>
    </xf>
    <xf numFmtId="0" fontId="8" fillId="0" borderId="3" xfId="0" applyFont="1" applyFill="1" applyBorder="1" applyAlignment="1">
      <alignment horizontal="center" vertical="center" wrapText="1"/>
    </xf>
    <xf numFmtId="2" fontId="0" fillId="0" borderId="2" xfId="0" applyNumberFormat="1" applyFont="1" applyFill="1" applyBorder="1" applyAlignment="1">
      <alignment horizontal="justify" vertical="center" wrapText="1"/>
    </xf>
    <xf numFmtId="2" fontId="0" fillId="0" borderId="1" xfId="0" applyNumberFormat="1" applyFont="1" applyBorder="1" applyAlignment="1">
      <alignment horizontal="justify" vertical="center" wrapText="1"/>
    </xf>
    <xf numFmtId="2" fontId="0" fillId="0" borderId="4" xfId="0" applyNumberFormat="1" applyFont="1" applyFill="1" applyBorder="1" applyAlignment="1">
      <alignment horizontal="justify" vertical="center" wrapText="1"/>
    </xf>
    <xf numFmtId="9" fontId="0" fillId="0" borderId="1" xfId="21" applyBorder="1" applyAlignment="1">
      <alignment horizontal="center" vertical="center"/>
    </xf>
    <xf numFmtId="3" fontId="0" fillId="0" borderId="1" xfId="0" applyNumberFormat="1" applyBorder="1" applyAlignment="1">
      <alignment horizontal="center" vertical="center"/>
    </xf>
    <xf numFmtId="9" fontId="0" fillId="0" borderId="1" xfId="0" applyNumberFormat="1" applyBorder="1" applyAlignment="1">
      <alignment horizontal="center" vertical="center"/>
    </xf>
    <xf numFmtId="3" fontId="0" fillId="0" borderId="5" xfId="0" applyNumberFormat="1" applyFont="1" applyFill="1" applyBorder="1" applyAlignment="1">
      <alignment horizontal="center" vertical="center" wrapText="1"/>
    </xf>
    <xf numFmtId="0" fontId="0" fillId="0" borderId="0" xfId="0" applyFill="1" applyBorder="1" applyAlignment="1">
      <alignment/>
    </xf>
    <xf numFmtId="0" fontId="1" fillId="0" borderId="0" xfId="0" applyFont="1" applyAlignment="1">
      <alignment/>
    </xf>
    <xf numFmtId="0" fontId="12" fillId="0" borderId="0" xfId="0" applyFont="1" applyFill="1" applyBorder="1" applyAlignment="1">
      <alignment horizontal="center"/>
    </xf>
    <xf numFmtId="0" fontId="12" fillId="0" borderId="0" xfId="0" applyFont="1" applyFill="1" applyBorder="1" applyAlignment="1">
      <alignment horizontal="justify" vertical="center"/>
    </xf>
    <xf numFmtId="0" fontId="1" fillId="0" borderId="0" xfId="0" applyFont="1" applyBorder="1" applyAlignment="1">
      <alignment/>
    </xf>
    <xf numFmtId="0" fontId="12" fillId="0" borderId="0" xfId="0" applyFont="1" applyFill="1" applyBorder="1" applyAlignment="1">
      <alignment horizontal="right"/>
    </xf>
    <xf numFmtId="0" fontId="12" fillId="0" borderId="0" xfId="0" applyFont="1" applyFill="1" applyBorder="1" applyAlignment="1">
      <alignment/>
    </xf>
    <xf numFmtId="0" fontId="6" fillId="0" borderId="0" xfId="0" applyFont="1" applyFill="1" applyBorder="1" applyAlignment="1">
      <alignment horizontal="center" vertical="center"/>
    </xf>
    <xf numFmtId="0" fontId="6" fillId="0" borderId="0" xfId="0" applyFont="1" applyFill="1" applyBorder="1" applyAlignment="1">
      <alignment horizontal="justify" vertical="center"/>
    </xf>
    <xf numFmtId="0" fontId="6" fillId="0" borderId="0" xfId="0" applyFont="1" applyFill="1" applyBorder="1" applyAlignment="1">
      <alignment/>
    </xf>
    <xf numFmtId="0" fontId="8" fillId="0" borderId="3" xfId="0" applyFont="1" applyBorder="1" applyAlignment="1">
      <alignment horizontal="center" vertical="center" wrapText="1"/>
    </xf>
    <xf numFmtId="4" fontId="0" fillId="0" borderId="2" xfId="0" applyNumberFormat="1" applyFill="1" applyBorder="1" applyAlignment="1">
      <alignment horizontal="justify" vertical="center"/>
    </xf>
    <xf numFmtId="4" fontId="0" fillId="0" borderId="1" xfId="0" applyNumberFormat="1" applyFill="1" applyBorder="1" applyAlignment="1">
      <alignment horizontal="justify" vertical="center"/>
    </xf>
    <xf numFmtId="3" fontId="0" fillId="0" borderId="1" xfId="0" applyNumberFormat="1" applyFill="1" applyBorder="1" applyAlignment="1">
      <alignment horizontal="center" vertical="center"/>
    </xf>
    <xf numFmtId="3" fontId="0" fillId="0" borderId="5" xfId="0" applyNumberFormat="1" applyFill="1" applyBorder="1" applyAlignment="1">
      <alignment horizontal="center" vertical="center"/>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3" fontId="0" fillId="0" borderId="9" xfId="0" applyNumberFormat="1" applyFill="1" applyBorder="1" applyAlignment="1">
      <alignment horizontal="center" vertical="center"/>
    </xf>
    <xf numFmtId="2" fontId="0" fillId="0" borderId="10" xfId="0" applyNumberFormat="1" applyFont="1" applyFill="1" applyBorder="1" applyAlignment="1">
      <alignment horizontal="justify" vertical="center" wrapText="1"/>
    </xf>
    <xf numFmtId="0" fontId="0" fillId="0" borderId="11" xfId="0" applyFont="1" applyFill="1" applyBorder="1" applyAlignment="1">
      <alignment horizontal="justify" vertical="center" wrapText="1"/>
    </xf>
    <xf numFmtId="2" fontId="0" fillId="0" borderId="11" xfId="0" applyNumberFormat="1" applyFont="1" applyFill="1" applyBorder="1" applyAlignment="1">
      <alignment horizontal="justify" vertical="center" wrapText="1"/>
    </xf>
    <xf numFmtId="200" fontId="0" fillId="0" borderId="1" xfId="0" applyNumberFormat="1" applyFill="1" applyBorder="1" applyAlignment="1">
      <alignment horizontal="center" vertical="center"/>
    </xf>
    <xf numFmtId="200" fontId="6" fillId="0" borderId="1" xfId="0" applyNumberFormat="1" applyFont="1" applyFill="1" applyBorder="1" applyAlignment="1">
      <alignment horizontal="center" vertical="center"/>
    </xf>
    <xf numFmtId="9" fontId="0" fillId="0" borderId="2" xfId="0" applyNumberFormat="1" applyBorder="1" applyAlignment="1">
      <alignment horizontal="center" vertical="center"/>
    </xf>
    <xf numFmtId="0" fontId="0" fillId="0" borderId="10" xfId="0" applyFont="1" applyBorder="1" applyAlignment="1">
      <alignment horizontal="justify" vertical="center" wrapText="1"/>
    </xf>
    <xf numFmtId="0" fontId="0" fillId="0" borderId="11" xfId="0" applyFont="1" applyBorder="1" applyAlignment="1">
      <alignment horizontal="justify" vertical="center" wrapText="1"/>
    </xf>
    <xf numFmtId="0" fontId="0" fillId="0" borderId="11" xfId="0" applyFont="1" applyFill="1" applyBorder="1" applyAlignment="1">
      <alignment vertical="center" wrapText="1"/>
    </xf>
    <xf numFmtId="0" fontId="0" fillId="0" borderId="0" xfId="0" applyFont="1" applyFill="1" applyAlignment="1">
      <alignment/>
    </xf>
    <xf numFmtId="3" fontId="0" fillId="0" borderId="1" xfId="0" applyNumberFormat="1" applyFill="1" applyBorder="1" applyAlignment="1">
      <alignment horizontal="center" vertical="center"/>
    </xf>
    <xf numFmtId="0" fontId="0" fillId="0" borderId="1" xfId="0" applyFill="1" applyBorder="1" applyAlignment="1">
      <alignment horizontal="justify" vertical="center" wrapText="1"/>
    </xf>
    <xf numFmtId="0" fontId="0" fillId="0" borderId="1" xfId="0" applyFill="1" applyBorder="1" applyAlignment="1">
      <alignment horizontal="left" vertical="center" wrapText="1"/>
    </xf>
    <xf numFmtId="4" fontId="0" fillId="0" borderId="1" xfId="0" applyNumberFormat="1" applyFill="1" applyBorder="1" applyAlignment="1">
      <alignment horizontal="left" vertical="center" wrapText="1"/>
    </xf>
    <xf numFmtId="4" fontId="0" fillId="0" borderId="1" xfId="0" applyNumberFormat="1" applyFill="1" applyBorder="1" applyAlignment="1">
      <alignment horizontal="justify" vertical="center"/>
    </xf>
    <xf numFmtId="0" fontId="0" fillId="0" borderId="1" xfId="0" applyBorder="1" applyAlignment="1">
      <alignment vertical="center" wrapText="1"/>
    </xf>
    <xf numFmtId="4" fontId="0" fillId="0" borderId="0" xfId="0" applyNumberFormat="1" applyFill="1" applyBorder="1" applyAlignment="1">
      <alignment horizontal="justify" vertical="center"/>
    </xf>
    <xf numFmtId="2" fontId="0" fillId="0" borderId="11" xfId="0" applyNumberFormat="1" applyFont="1" applyFill="1" applyBorder="1" applyAlignment="1">
      <alignment horizontal="left" vertical="center" wrapText="1"/>
    </xf>
    <xf numFmtId="3" fontId="0" fillId="0" borderId="12" xfId="0" applyNumberFormat="1" applyFill="1" applyBorder="1" applyAlignment="1">
      <alignment horizontal="center" vertical="center"/>
    </xf>
    <xf numFmtId="4" fontId="0" fillId="0" borderId="4" xfId="0" applyNumberFormat="1" applyFill="1" applyBorder="1" applyAlignment="1">
      <alignment horizontal="justify" vertical="center"/>
    </xf>
    <xf numFmtId="200" fontId="0" fillId="0" borderId="4" xfId="0" applyNumberFormat="1" applyFill="1" applyBorder="1" applyAlignment="1">
      <alignment horizontal="center" vertical="center"/>
    </xf>
    <xf numFmtId="201" fontId="0" fillId="0" borderId="4" xfId="0" applyNumberFormat="1" applyBorder="1" applyAlignment="1">
      <alignment horizontal="center" vertical="center" wrapText="1"/>
    </xf>
    <xf numFmtId="0" fontId="0" fillId="0" borderId="13" xfId="0" applyBorder="1" applyAlignment="1">
      <alignment vertical="center"/>
    </xf>
    <xf numFmtId="3" fontId="1" fillId="0" borderId="7" xfId="0" applyNumberFormat="1" applyFont="1" applyFill="1" applyBorder="1" applyAlignment="1">
      <alignment horizontal="center" vertical="center" wrapText="1"/>
    </xf>
    <xf numFmtId="0" fontId="0" fillId="0" borderId="0" xfId="0" applyFont="1" applyFill="1" applyAlignment="1">
      <alignment horizontal="center"/>
    </xf>
    <xf numFmtId="0" fontId="1" fillId="0" borderId="0" xfId="0" applyFont="1" applyFill="1" applyAlignment="1">
      <alignment/>
    </xf>
    <xf numFmtId="0" fontId="1" fillId="0" borderId="7" xfId="0" applyFont="1" applyFill="1" applyBorder="1" applyAlignment="1">
      <alignment horizontal="center" vertical="center" wrapText="1"/>
    </xf>
    <xf numFmtId="9" fontId="0" fillId="0" borderId="2" xfId="21" applyFont="1" applyFill="1" applyBorder="1" applyAlignment="1">
      <alignment horizontal="center" vertical="center"/>
    </xf>
    <xf numFmtId="0" fontId="1" fillId="0" borderId="2" xfId="0" applyFont="1" applyFill="1" applyBorder="1" applyAlignment="1">
      <alignment horizontal="justify" vertical="center" wrapText="1"/>
    </xf>
    <xf numFmtId="9" fontId="1" fillId="0" borderId="2" xfId="0" applyNumberFormat="1" applyFont="1" applyFill="1" applyBorder="1" applyAlignment="1">
      <alignment horizontal="center" vertical="center" wrapText="1"/>
    </xf>
    <xf numFmtId="9" fontId="0" fillId="0" borderId="2" xfId="0" applyNumberFormat="1" applyFont="1" applyFill="1" applyBorder="1" applyAlignment="1">
      <alignment horizontal="center" vertical="center" wrapText="1"/>
    </xf>
    <xf numFmtId="0" fontId="0" fillId="0" borderId="10" xfId="0" applyFont="1" applyFill="1" applyBorder="1" applyAlignment="1">
      <alignment horizontal="justify" vertical="center" wrapText="1"/>
    </xf>
    <xf numFmtId="9" fontId="0" fillId="0" borderId="1" xfId="21" applyFont="1" applyFill="1" applyBorder="1" applyAlignment="1">
      <alignment horizontal="center" vertical="center"/>
    </xf>
    <xf numFmtId="0" fontId="1" fillId="0" borderId="1" xfId="0" applyFont="1" applyFill="1" applyBorder="1" applyAlignment="1">
      <alignment horizontal="justify" vertical="center" wrapText="1"/>
    </xf>
    <xf numFmtId="9" fontId="1"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3" fontId="0" fillId="0" borderId="5" xfId="0" applyNumberFormat="1" applyFont="1" applyFill="1" applyBorder="1" applyAlignment="1">
      <alignment horizontal="center" vertical="center" wrapText="1"/>
    </xf>
    <xf numFmtId="9" fontId="0" fillId="0" borderId="1" xfId="0" applyNumberFormat="1" applyFont="1" applyFill="1" applyBorder="1" applyAlignment="1">
      <alignment horizontal="center" vertical="center" wrapText="1"/>
    </xf>
    <xf numFmtId="0" fontId="0" fillId="0" borderId="11" xfId="0" applyFont="1" applyFill="1" applyBorder="1" applyAlignment="1">
      <alignment horizontal="justify" vertical="center"/>
    </xf>
    <xf numFmtId="0" fontId="0" fillId="0" borderId="11" xfId="0" applyFont="1" applyFill="1" applyBorder="1" applyAlignment="1">
      <alignment vertical="center" wrapText="1"/>
    </xf>
    <xf numFmtId="9" fontId="0" fillId="0" borderId="1" xfId="21" applyFill="1" applyBorder="1" applyAlignment="1">
      <alignment horizontal="center" vertical="center"/>
    </xf>
    <xf numFmtId="0" fontId="0" fillId="0" borderId="11" xfId="0" applyFont="1" applyFill="1" applyBorder="1" applyAlignment="1">
      <alignment/>
    </xf>
    <xf numFmtId="0" fontId="0" fillId="0" borderId="11" xfId="0" applyFont="1" applyFill="1" applyBorder="1" applyAlignment="1">
      <alignment horizontal="justify" vertical="center" wrapText="1"/>
    </xf>
    <xf numFmtId="9" fontId="0" fillId="0" borderId="1" xfId="0" applyNumberFormat="1" applyFill="1" applyBorder="1" applyAlignment="1">
      <alignment horizontal="center" vertical="center"/>
    </xf>
    <xf numFmtId="0" fontId="8" fillId="0" borderId="2" xfId="0" applyFont="1" applyFill="1" applyBorder="1" applyAlignment="1">
      <alignment horizont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2" fontId="0" fillId="0" borderId="0" xfId="0" applyNumberFormat="1"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15"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9" fillId="0" borderId="0" xfId="0" applyFont="1" applyAlignment="1">
      <alignment horizontal="center" vertical="center" wrapText="1"/>
    </xf>
    <xf numFmtId="0" fontId="1" fillId="0" borderId="0" xfId="0" applyFont="1" applyAlignment="1">
      <alignment horizontal="left"/>
    </xf>
    <xf numFmtId="2" fontId="0" fillId="0" borderId="1" xfId="0" applyNumberFormat="1" applyFont="1" applyBorder="1" applyAlignment="1">
      <alignment horizontal="justify" vertical="center" wrapText="1"/>
    </xf>
    <xf numFmtId="197" fontId="0" fillId="0" borderId="1" xfId="0" applyNumberFormat="1" applyFont="1" applyBorder="1" applyAlignment="1">
      <alignment horizontal="center" vertical="center" wrapText="1"/>
    </xf>
    <xf numFmtId="3" fontId="8" fillId="0" borderId="10" xfId="0" applyNumberFormat="1" applyFont="1" applyFill="1" applyBorder="1" applyAlignment="1">
      <alignment horizontal="center" vertical="center" wrapText="1"/>
    </xf>
    <xf numFmtId="3" fontId="8" fillId="0" borderId="16" xfId="0" applyNumberFormat="1" applyFont="1" applyFill="1" applyBorder="1" applyAlignment="1">
      <alignment horizontal="center" vertical="center" wrapText="1"/>
    </xf>
    <xf numFmtId="0" fontId="1" fillId="0" borderId="0" xfId="0" applyFont="1" applyFill="1" applyAlignment="1">
      <alignment horizontal="left"/>
    </xf>
    <xf numFmtId="0" fontId="1" fillId="0" borderId="7"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9" fillId="0" borderId="0" xfId="0" applyFont="1" applyFill="1" applyAlignment="1">
      <alignment horizontal="center" vertical="center" wrapText="1"/>
    </xf>
    <xf numFmtId="2" fontId="0" fillId="0" borderId="1" xfId="0" applyNumberFormat="1" applyFont="1" applyFill="1" applyBorder="1" applyAlignment="1">
      <alignment horizontal="justify" vertical="center" wrapText="1"/>
    </xf>
    <xf numFmtId="4" fontId="0" fillId="0" borderId="1" xfId="0" applyNumberFormat="1" applyFill="1" applyBorder="1" applyAlignment="1">
      <alignment horizontal="justify" vertical="center"/>
    </xf>
    <xf numFmtId="0" fontId="0" fillId="0" borderId="1" xfId="0" applyBorder="1" applyAlignment="1">
      <alignment/>
    </xf>
    <xf numFmtId="0" fontId="0" fillId="0" borderId="1" xfId="0" applyFill="1" applyBorder="1" applyAlignment="1">
      <alignment horizontal="justify" vertical="center" wrapText="1"/>
    </xf>
    <xf numFmtId="3" fontId="0" fillId="0" borderId="2" xfId="0" applyNumberFormat="1" applyFont="1" applyFill="1" applyBorder="1" applyAlignment="1">
      <alignment horizontal="center" vertical="center" wrapText="1"/>
    </xf>
    <xf numFmtId="3" fontId="0" fillId="0" borderId="1" xfId="0" applyNumberFormat="1" applyFont="1" applyFill="1" applyBorder="1" applyAlignment="1">
      <alignment horizontal="center" vertical="center" wrapText="1"/>
    </xf>
    <xf numFmtId="200" fontId="0" fillId="0" borderId="1" xfId="0" applyNumberFormat="1" applyFill="1" applyBorder="1" applyAlignment="1">
      <alignment horizontal="center" vertical="center"/>
    </xf>
    <xf numFmtId="200" fontId="0" fillId="0" borderId="2" xfId="0" applyNumberFormat="1" applyFont="1" applyFill="1" applyBorder="1" applyAlignment="1">
      <alignment horizontal="center" vertical="center" wrapText="1"/>
    </xf>
    <xf numFmtId="200" fontId="0" fillId="0" borderId="1" xfId="0" applyNumberFormat="1" applyFont="1" applyFill="1" applyBorder="1" applyAlignment="1">
      <alignment horizontal="center" vertical="center" wrapText="1"/>
    </xf>
    <xf numFmtId="3" fontId="0" fillId="0" borderId="1" xfId="0" applyNumberFormat="1" applyFill="1" applyBorder="1" applyAlignment="1">
      <alignment horizontal="center" vertical="center"/>
    </xf>
    <xf numFmtId="4" fontId="0" fillId="0" borderId="2" xfId="0" applyNumberFormat="1" applyFill="1" applyBorder="1" applyAlignment="1">
      <alignment horizontal="justify" vertical="center"/>
    </xf>
    <xf numFmtId="2" fontId="0" fillId="0" borderId="11" xfId="0" applyNumberFormat="1" applyFont="1" applyFill="1" applyBorder="1" applyAlignment="1">
      <alignment horizontal="justify" vertical="center" wrapText="1"/>
    </xf>
    <xf numFmtId="0" fontId="0" fillId="0" borderId="2" xfId="0" applyBorder="1" applyAlignment="1">
      <alignment horizontal="center" vertical="center" wrapText="1"/>
    </xf>
    <xf numFmtId="200" fontId="6" fillId="0" borderId="1" xfId="0" applyNumberFormat="1" applyFont="1" applyFill="1" applyBorder="1" applyAlignment="1">
      <alignment horizontal="center" vertical="center"/>
    </xf>
    <xf numFmtId="3" fontId="6" fillId="0" borderId="1" xfId="0" applyNumberFormat="1" applyFont="1" applyFill="1" applyBorder="1" applyAlignment="1">
      <alignment horizontal="center" vertical="center"/>
    </xf>
    <xf numFmtId="0" fontId="12" fillId="0" borderId="0" xfId="0" applyFont="1" applyFill="1" applyBorder="1" applyAlignment="1">
      <alignment horizontal="left"/>
    </xf>
    <xf numFmtId="0" fontId="0" fillId="0" borderId="1" xfId="0" applyFill="1" applyBorder="1" applyAlignment="1">
      <alignment horizontal="left" vertical="center" wrapText="1"/>
    </xf>
    <xf numFmtId="3" fontId="0" fillId="0" borderId="5" xfId="0" applyNumberFormat="1" applyFill="1" applyBorder="1" applyAlignment="1">
      <alignment horizontal="center" vertical="center"/>
    </xf>
    <xf numFmtId="3" fontId="0" fillId="0" borderId="5" xfId="0" applyNumberFormat="1" applyBorder="1" applyAlignment="1">
      <alignment horizontal="center"/>
    </xf>
    <xf numFmtId="3" fontId="0" fillId="0" borderId="9" xfId="0" applyNumberFormat="1" applyFill="1" applyBorder="1" applyAlignment="1">
      <alignment horizontal="center" vertical="center"/>
    </xf>
    <xf numFmtId="0" fontId="12" fillId="0" borderId="0" xfId="0" applyFont="1" applyFill="1" applyBorder="1" applyAlignment="1">
      <alignment horizontal="center"/>
    </xf>
    <xf numFmtId="0" fontId="0" fillId="0" borderId="7" xfId="0" applyBorder="1" applyAlignment="1">
      <alignment horizontal="center" vertical="center" wrapText="1"/>
    </xf>
    <xf numFmtId="0" fontId="0" fillId="0" borderId="17" xfId="0" applyBorder="1" applyAlignment="1">
      <alignment horizontal="center" vertical="center" wrapText="1"/>
    </xf>
    <xf numFmtId="0" fontId="0" fillId="0" borderId="3" xfId="0" applyBorder="1" applyAlignment="1">
      <alignment horizontal="center" vertical="center" wrapText="1"/>
    </xf>
    <xf numFmtId="0" fontId="2" fillId="0" borderId="3" xfId="0" applyFont="1" applyFill="1" applyBorder="1" applyAlignment="1">
      <alignment horizontal="center"/>
    </xf>
    <xf numFmtId="0" fontId="8" fillId="0" borderId="1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9" fontId="0" fillId="0" borderId="1" xfId="0" applyNumberForma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1" fillId="0" borderId="17" xfId="0" applyNumberFormat="1" applyFont="1" applyFill="1" applyBorder="1" applyAlignment="1">
      <alignment horizontal="center" vertical="center" wrapText="1"/>
    </xf>
    <xf numFmtId="3" fontId="0" fillId="0" borderId="9" xfId="0" applyNumberFormat="1" applyFont="1" applyFill="1" applyBorder="1" applyAlignment="1">
      <alignment horizontal="center" vertical="center" wrapText="1"/>
    </xf>
    <xf numFmtId="3" fontId="0" fillId="0" borderId="12" xfId="0" applyNumberFormat="1" applyFont="1" applyFill="1" applyBorder="1" applyAlignment="1">
      <alignment horizontal="center" vertical="center" wrapText="1"/>
    </xf>
    <xf numFmtId="0" fontId="0" fillId="0" borderId="4" xfId="0" applyFill="1" applyBorder="1" applyAlignment="1">
      <alignment horizontal="center" vertical="center" wrapText="1"/>
    </xf>
    <xf numFmtId="9" fontId="0" fillId="0" borderId="4" xfId="0" applyNumberFormat="1" applyFill="1" applyBorder="1" applyAlignment="1">
      <alignment horizontal="center" vertical="center"/>
    </xf>
    <xf numFmtId="0" fontId="1" fillId="0" borderId="4" xfId="0" applyFont="1" applyFill="1" applyBorder="1" applyAlignment="1">
      <alignment horizontal="justify" vertical="center" wrapText="1"/>
    </xf>
    <xf numFmtId="9" fontId="0" fillId="0" borderId="4" xfId="0" applyNumberFormat="1" applyFont="1" applyFill="1" applyBorder="1" applyAlignment="1">
      <alignment horizontal="center" vertical="center" wrapText="1"/>
    </xf>
    <xf numFmtId="0" fontId="0" fillId="0" borderId="13" xfId="0" applyFont="1" applyFill="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39"/>
  <sheetViews>
    <sheetView workbookViewId="0" topLeftCell="A31">
      <selection activeCell="D38" sqref="D38"/>
    </sheetView>
  </sheetViews>
  <sheetFormatPr defaultColWidth="11.421875" defaultRowHeight="12.75"/>
  <cols>
    <col min="1" max="1" width="4.8515625" style="1" bestFit="1" customWidth="1"/>
    <col min="2" max="2" width="16.140625" style="1" customWidth="1"/>
    <col min="3" max="3" width="32.421875" style="1" customWidth="1"/>
    <col min="4" max="4" width="32.28125" style="1" customWidth="1"/>
    <col min="5" max="5" width="25.00390625" style="1" bestFit="1" customWidth="1"/>
    <col min="6" max="6" width="11.28125" style="5" bestFit="1" customWidth="1"/>
    <col min="7" max="7" width="22.140625" style="4" customWidth="1"/>
    <col min="8" max="8" width="19.421875" style="2" customWidth="1"/>
    <col min="9" max="9" width="15.28125" style="3" customWidth="1"/>
    <col min="10" max="10" width="14.28125" style="1" customWidth="1"/>
    <col min="11" max="11" width="13.28125" style="1" customWidth="1"/>
    <col min="12" max="12" width="13.7109375" style="1" customWidth="1"/>
    <col min="13" max="13" width="13.140625" style="1" customWidth="1"/>
    <col min="14" max="15" width="14.00390625" style="1" customWidth="1"/>
    <col min="16" max="16384" width="11.421875" style="1" customWidth="1"/>
  </cols>
  <sheetData>
    <row r="1" spans="1:8" ht="15.75">
      <c r="A1" s="97" t="s">
        <v>61</v>
      </c>
      <c r="B1" s="97"/>
      <c r="C1" s="97"/>
      <c r="D1" s="97"/>
      <c r="E1" s="97"/>
      <c r="F1" s="97"/>
      <c r="G1" s="97"/>
      <c r="H1" s="97"/>
    </row>
    <row r="2" spans="1:8" ht="15.75">
      <c r="A2" s="97" t="s">
        <v>52</v>
      </c>
      <c r="B2" s="97"/>
      <c r="C2" s="97"/>
      <c r="D2" s="97"/>
      <c r="E2" s="97"/>
      <c r="F2" s="97"/>
      <c r="G2" s="97"/>
      <c r="H2" s="97"/>
    </row>
    <row r="3" spans="1:8" ht="12.75">
      <c r="A3"/>
      <c r="B3" s="6"/>
      <c r="C3" s="6"/>
      <c r="D3" s="6"/>
      <c r="E3" s="6"/>
      <c r="F3" s="6"/>
      <c r="G3" s="6"/>
      <c r="H3" s="6"/>
    </row>
    <row r="4" spans="1:8" ht="12.75">
      <c r="A4" s="98" t="s">
        <v>53</v>
      </c>
      <c r="B4" s="98"/>
      <c r="C4" s="98"/>
      <c r="D4" s="98"/>
      <c r="F4" s="7"/>
      <c r="G4" s="6"/>
      <c r="H4" s="6"/>
    </row>
    <row r="5" spans="1:8" ht="12.75">
      <c r="A5" s="98" t="s">
        <v>62</v>
      </c>
      <c r="B5" s="98"/>
      <c r="C5" s="98"/>
      <c r="D5" s="98"/>
      <c r="E5" s="98"/>
      <c r="F5" s="98"/>
      <c r="G5" s="6"/>
      <c r="H5" s="6"/>
    </row>
    <row r="6" spans="1:7" ht="12.75">
      <c r="A6" s="24" t="s">
        <v>77</v>
      </c>
      <c r="B6" s="24"/>
      <c r="C6" s="24"/>
      <c r="D6" s="24"/>
      <c r="E6" s="24"/>
      <c r="F6" s="14" t="s">
        <v>178</v>
      </c>
      <c r="G6" s="14"/>
    </row>
    <row r="7" spans="1:8" ht="13.5" thickBot="1">
      <c r="A7"/>
      <c r="B7"/>
      <c r="C7"/>
      <c r="D7"/>
      <c r="E7" s="9"/>
      <c r="F7" s="8"/>
      <c r="G7"/>
      <c r="H7" s="9"/>
    </row>
    <row r="8" spans="1:8" ht="51">
      <c r="A8" s="137" t="s">
        <v>54</v>
      </c>
      <c r="B8" s="68" t="s">
        <v>55</v>
      </c>
      <c r="C8" s="68" t="s">
        <v>63</v>
      </c>
      <c r="D8" s="65" t="s">
        <v>59</v>
      </c>
      <c r="E8" s="68" t="s">
        <v>65</v>
      </c>
      <c r="F8" s="68" t="s">
        <v>56</v>
      </c>
      <c r="G8" s="68" t="s">
        <v>57</v>
      </c>
      <c r="H8" s="138" t="s">
        <v>58</v>
      </c>
    </row>
    <row r="9" spans="1:8" ht="102">
      <c r="A9" s="139">
        <v>1</v>
      </c>
      <c r="B9" s="95" t="s">
        <v>78</v>
      </c>
      <c r="C9" s="17" t="s">
        <v>80</v>
      </c>
      <c r="D9" s="12" t="s">
        <v>81</v>
      </c>
      <c r="E9" s="19">
        <v>0.1</v>
      </c>
      <c r="F9" s="100" t="s">
        <v>155</v>
      </c>
      <c r="G9" s="95" t="s">
        <v>241</v>
      </c>
      <c r="H9" s="95" t="s">
        <v>60</v>
      </c>
    </row>
    <row r="10" spans="1:8" ht="76.5">
      <c r="A10" s="139">
        <v>2</v>
      </c>
      <c r="B10" s="95"/>
      <c r="C10" s="17" t="s">
        <v>82</v>
      </c>
      <c r="D10" s="12" t="s">
        <v>83</v>
      </c>
      <c r="E10" s="19">
        <v>0.1</v>
      </c>
      <c r="F10" s="100"/>
      <c r="G10" s="95"/>
      <c r="H10" s="95"/>
    </row>
    <row r="11" spans="1:8" ht="63.75">
      <c r="A11" s="139">
        <v>3</v>
      </c>
      <c r="B11" s="95"/>
      <c r="C11" s="17" t="s">
        <v>84</v>
      </c>
      <c r="D11" s="12" t="s">
        <v>85</v>
      </c>
      <c r="E11" s="19">
        <v>0.1</v>
      </c>
      <c r="F11" s="100"/>
      <c r="G11" s="95"/>
      <c r="H11" s="95"/>
    </row>
    <row r="12" spans="1:8" ht="102">
      <c r="A12" s="139">
        <v>4</v>
      </c>
      <c r="B12" s="95"/>
      <c r="C12" s="17" t="s">
        <v>100</v>
      </c>
      <c r="D12" s="12" t="s">
        <v>101</v>
      </c>
      <c r="E12" s="19">
        <v>0.1</v>
      </c>
      <c r="F12" s="100"/>
      <c r="G12" s="95"/>
      <c r="H12" s="95"/>
    </row>
    <row r="13" spans="1:8" ht="63.75">
      <c r="A13" s="139">
        <v>5</v>
      </c>
      <c r="B13" s="95"/>
      <c r="C13" s="17" t="s">
        <v>102</v>
      </c>
      <c r="D13" s="12" t="s">
        <v>103</v>
      </c>
      <c r="E13" s="19">
        <v>0.1</v>
      </c>
      <c r="F13" s="100"/>
      <c r="G13" s="95"/>
      <c r="H13" s="95"/>
    </row>
    <row r="14" spans="1:8" ht="63.75">
      <c r="A14" s="139">
        <v>6</v>
      </c>
      <c r="B14" s="95"/>
      <c r="C14" s="17" t="s">
        <v>104</v>
      </c>
      <c r="D14" s="12" t="s">
        <v>105</v>
      </c>
      <c r="E14" s="20">
        <v>37</v>
      </c>
      <c r="F14" s="100"/>
      <c r="G14" s="95"/>
      <c r="H14" s="95"/>
    </row>
    <row r="15" spans="1:8" ht="25.5">
      <c r="A15" s="139">
        <v>7</v>
      </c>
      <c r="B15" s="95"/>
      <c r="C15" s="17" t="s">
        <v>106</v>
      </c>
      <c r="D15" s="12" t="s">
        <v>107</v>
      </c>
      <c r="E15" s="20">
        <v>247</v>
      </c>
      <c r="F15" s="100"/>
      <c r="G15" s="95"/>
      <c r="H15" s="95"/>
    </row>
    <row r="16" spans="1:8" ht="76.5">
      <c r="A16" s="139">
        <v>8</v>
      </c>
      <c r="B16" s="95"/>
      <c r="C16" s="17" t="s">
        <v>108</v>
      </c>
      <c r="D16" s="12" t="s">
        <v>109</v>
      </c>
      <c r="E16" s="19">
        <v>0.1</v>
      </c>
      <c r="F16" s="100"/>
      <c r="G16" s="95"/>
      <c r="H16" s="95"/>
    </row>
    <row r="17" spans="1:8" ht="51">
      <c r="A17" s="139">
        <v>9</v>
      </c>
      <c r="B17" s="95"/>
      <c r="C17" s="17" t="s">
        <v>110</v>
      </c>
      <c r="D17" s="12" t="s">
        <v>111</v>
      </c>
      <c r="E17" s="19">
        <v>0.1</v>
      </c>
      <c r="F17" s="100"/>
      <c r="G17" s="95"/>
      <c r="H17" s="95"/>
    </row>
    <row r="18" spans="1:8" ht="38.25">
      <c r="A18" s="139">
        <v>10</v>
      </c>
      <c r="B18" s="95"/>
      <c r="C18" s="17" t="s">
        <v>112</v>
      </c>
      <c r="D18" s="12" t="s">
        <v>113</v>
      </c>
      <c r="E18" s="19">
        <v>0.08</v>
      </c>
      <c r="F18" s="100"/>
      <c r="G18" s="95"/>
      <c r="H18" s="95"/>
    </row>
    <row r="19" spans="1:8" ht="63.75">
      <c r="A19" s="139">
        <v>11</v>
      </c>
      <c r="B19" s="95"/>
      <c r="C19" s="17" t="s">
        <v>114</v>
      </c>
      <c r="D19" s="12" t="s">
        <v>115</v>
      </c>
      <c r="E19" s="20">
        <v>7</v>
      </c>
      <c r="F19" s="100"/>
      <c r="G19" s="95"/>
      <c r="H19" s="95"/>
    </row>
    <row r="20" spans="1:8" ht="63.75">
      <c r="A20" s="139">
        <v>12</v>
      </c>
      <c r="B20" s="95"/>
      <c r="C20" s="17" t="s">
        <v>116</v>
      </c>
      <c r="D20" s="12" t="s">
        <v>117</v>
      </c>
      <c r="E20" s="20">
        <v>37</v>
      </c>
      <c r="F20" s="100"/>
      <c r="G20" s="95"/>
      <c r="H20" s="95"/>
    </row>
    <row r="21" spans="1:8" ht="51">
      <c r="A21" s="139">
        <v>13</v>
      </c>
      <c r="B21" s="95"/>
      <c r="C21" s="17" t="s">
        <v>118</v>
      </c>
      <c r="D21" s="12" t="s">
        <v>119</v>
      </c>
      <c r="E21" s="20">
        <v>5</v>
      </c>
      <c r="F21" s="100"/>
      <c r="G21" s="95"/>
      <c r="H21" s="95"/>
    </row>
    <row r="22" spans="1:8" ht="51">
      <c r="A22" s="139">
        <v>14</v>
      </c>
      <c r="B22" s="95"/>
      <c r="C22" s="17" t="s">
        <v>120</v>
      </c>
      <c r="D22" s="12" t="s">
        <v>121</v>
      </c>
      <c r="E22" s="19">
        <v>0.1</v>
      </c>
      <c r="F22" s="100"/>
      <c r="G22" s="95"/>
      <c r="H22" s="95"/>
    </row>
    <row r="23" spans="1:8" ht="63.75">
      <c r="A23" s="139">
        <v>15</v>
      </c>
      <c r="B23" s="95"/>
      <c r="C23" s="17" t="s">
        <v>122</v>
      </c>
      <c r="D23" s="12" t="s">
        <v>123</v>
      </c>
      <c r="E23" s="19">
        <v>0.95</v>
      </c>
      <c r="F23" s="100"/>
      <c r="G23" s="95"/>
      <c r="H23" s="95"/>
    </row>
    <row r="24" spans="1:8" ht="25.5">
      <c r="A24" s="139">
        <v>16</v>
      </c>
      <c r="B24" s="95"/>
      <c r="C24" s="17" t="s">
        <v>124</v>
      </c>
      <c r="D24" s="12" t="s">
        <v>125</v>
      </c>
      <c r="E24" s="20">
        <v>20</v>
      </c>
      <c r="F24" s="100"/>
      <c r="G24" s="95"/>
      <c r="H24" s="95"/>
    </row>
    <row r="25" spans="1:8" ht="38.25">
      <c r="A25" s="139">
        <v>17</v>
      </c>
      <c r="B25" s="95"/>
      <c r="C25" s="17" t="s">
        <v>129</v>
      </c>
      <c r="D25" s="12" t="s">
        <v>130</v>
      </c>
      <c r="E25" s="19">
        <v>1</v>
      </c>
      <c r="F25" s="100"/>
      <c r="G25" s="95"/>
      <c r="H25" s="95"/>
    </row>
    <row r="26" spans="1:8" ht="102">
      <c r="A26" s="139">
        <v>18</v>
      </c>
      <c r="B26" s="95"/>
      <c r="C26" s="17" t="s">
        <v>131</v>
      </c>
      <c r="D26" s="12" t="s">
        <v>132</v>
      </c>
      <c r="E26" s="21">
        <v>0.1</v>
      </c>
      <c r="F26" s="100"/>
      <c r="G26" s="95"/>
      <c r="H26" s="95"/>
    </row>
    <row r="27" spans="1:8" ht="63.75">
      <c r="A27" s="139">
        <v>19</v>
      </c>
      <c r="B27" s="95"/>
      <c r="C27" s="12" t="s">
        <v>133</v>
      </c>
      <c r="D27" s="12" t="s">
        <v>134</v>
      </c>
      <c r="E27" s="136" t="s">
        <v>30</v>
      </c>
      <c r="F27" s="100"/>
      <c r="G27" s="95"/>
      <c r="H27" s="95"/>
    </row>
    <row r="28" spans="1:8" ht="76.5">
      <c r="A28" s="139">
        <v>20</v>
      </c>
      <c r="B28" s="95"/>
      <c r="C28" s="17" t="s">
        <v>135</v>
      </c>
      <c r="D28" s="12" t="s">
        <v>136</v>
      </c>
      <c r="E28" s="19">
        <v>1</v>
      </c>
      <c r="F28" s="100"/>
      <c r="G28" s="95"/>
      <c r="H28" s="95"/>
    </row>
    <row r="29" spans="1:8" ht="63.75">
      <c r="A29" s="139">
        <v>21</v>
      </c>
      <c r="B29" s="95"/>
      <c r="C29" s="17" t="s">
        <v>137</v>
      </c>
      <c r="D29" s="12" t="s">
        <v>138</v>
      </c>
      <c r="E29" s="19">
        <v>1</v>
      </c>
      <c r="F29" s="100"/>
      <c r="G29" s="95"/>
      <c r="H29" s="95"/>
    </row>
    <row r="30" spans="1:8" ht="63.75">
      <c r="A30" s="139">
        <v>22</v>
      </c>
      <c r="B30" s="95"/>
      <c r="C30" s="17" t="s">
        <v>139</v>
      </c>
      <c r="D30" s="12" t="s">
        <v>140</v>
      </c>
      <c r="E30" s="20">
        <v>828</v>
      </c>
      <c r="F30" s="100"/>
      <c r="G30" s="95"/>
      <c r="H30" s="95"/>
    </row>
    <row r="31" spans="1:8" ht="63.75">
      <c r="A31" s="139">
        <v>23</v>
      </c>
      <c r="B31" s="95"/>
      <c r="C31" s="17" t="s">
        <v>141</v>
      </c>
      <c r="D31" s="12" t="s">
        <v>142</v>
      </c>
      <c r="E31" s="19">
        <v>0.5</v>
      </c>
      <c r="F31" s="100"/>
      <c r="G31" s="95"/>
      <c r="H31" s="95"/>
    </row>
    <row r="32" spans="1:8" ht="38.25">
      <c r="A32" s="139">
        <v>24</v>
      </c>
      <c r="B32" s="95"/>
      <c r="C32" s="17" t="s">
        <v>143</v>
      </c>
      <c r="D32" s="12" t="s">
        <v>144</v>
      </c>
      <c r="E32" s="20">
        <v>3</v>
      </c>
      <c r="F32" s="100"/>
      <c r="G32" s="95"/>
      <c r="H32" s="95"/>
    </row>
    <row r="33" spans="1:8" ht="63.75">
      <c r="A33" s="139">
        <v>25</v>
      </c>
      <c r="B33" s="95"/>
      <c r="C33" s="17" t="s">
        <v>145</v>
      </c>
      <c r="D33" s="12" t="s">
        <v>146</v>
      </c>
      <c r="E33" s="19">
        <v>1</v>
      </c>
      <c r="F33" s="100"/>
      <c r="G33" s="95"/>
      <c r="H33" s="95"/>
    </row>
    <row r="34" spans="1:8" ht="25.5">
      <c r="A34" s="140">
        <v>26</v>
      </c>
      <c r="B34" s="95"/>
      <c r="C34" s="99" t="s">
        <v>147</v>
      </c>
      <c r="D34" s="12" t="s">
        <v>148</v>
      </c>
      <c r="E34" s="20">
        <v>657</v>
      </c>
      <c r="F34" s="100"/>
      <c r="G34" s="95"/>
      <c r="H34" s="95"/>
    </row>
    <row r="35" spans="1:8" ht="25.5">
      <c r="A35" s="140"/>
      <c r="B35" s="95"/>
      <c r="C35" s="99"/>
      <c r="D35" s="12" t="s">
        <v>149</v>
      </c>
      <c r="E35" s="20">
        <v>78</v>
      </c>
      <c r="F35" s="100"/>
      <c r="G35" s="95"/>
      <c r="H35" s="95"/>
    </row>
    <row r="36" spans="1:8" ht="38.25">
      <c r="A36" s="139">
        <v>27</v>
      </c>
      <c r="B36" s="95"/>
      <c r="C36" s="17" t="s">
        <v>151</v>
      </c>
      <c r="D36" s="12" t="s">
        <v>152</v>
      </c>
      <c r="E36" s="20">
        <v>6</v>
      </c>
      <c r="F36" s="100"/>
      <c r="G36" s="95"/>
      <c r="H36" s="95"/>
    </row>
    <row r="37" spans="1:8" ht="38.25">
      <c r="A37" s="139">
        <v>28</v>
      </c>
      <c r="B37" s="95"/>
      <c r="C37" s="17" t="s">
        <v>153</v>
      </c>
      <c r="D37" s="12" t="s">
        <v>154</v>
      </c>
      <c r="E37" s="20">
        <v>658</v>
      </c>
      <c r="F37" s="100"/>
      <c r="G37" s="95"/>
      <c r="H37" s="95"/>
    </row>
    <row r="38" spans="1:8" ht="38.25">
      <c r="A38" s="139">
        <v>29</v>
      </c>
      <c r="B38" s="95"/>
      <c r="C38" s="17" t="s">
        <v>176</v>
      </c>
      <c r="D38" s="12" t="s">
        <v>177</v>
      </c>
      <c r="E38" s="21">
        <v>0</v>
      </c>
      <c r="F38" s="100"/>
      <c r="G38" s="95"/>
      <c r="H38" s="95"/>
    </row>
    <row r="39" spans="1:6" ht="12.75">
      <c r="A39" s="23" t="s">
        <v>79</v>
      </c>
      <c r="B39" s="23"/>
      <c r="C39" s="23"/>
      <c r="D39" s="23"/>
      <c r="F39" s="10"/>
    </row>
  </sheetData>
  <mergeCells count="10">
    <mergeCell ref="A34:A35"/>
    <mergeCell ref="B9:B38"/>
    <mergeCell ref="A1:H1"/>
    <mergeCell ref="A2:H2"/>
    <mergeCell ref="A4:D4"/>
    <mergeCell ref="A5:F5"/>
    <mergeCell ref="G9:G38"/>
    <mergeCell ref="H9:H38"/>
    <mergeCell ref="C34:C35"/>
    <mergeCell ref="F9:F38"/>
  </mergeCells>
  <printOptions horizontalCentered="1"/>
  <pageMargins left="0.15748031496062992" right="0.15748031496062992" top="1.09" bottom="0.63" header="0" footer="0"/>
  <pageSetup fitToHeight="6" horizontalDpi="600" verticalDpi="600" orientation="landscape" scale="78" r:id="rId3"/>
  <legacyDrawing r:id="rId2"/>
</worksheet>
</file>

<file path=xl/worksheets/sheet2.xml><?xml version="1.0" encoding="utf-8"?>
<worksheet xmlns="http://schemas.openxmlformats.org/spreadsheetml/2006/main" xmlns:r="http://schemas.openxmlformats.org/officeDocument/2006/relationships">
  <dimension ref="A1:N41"/>
  <sheetViews>
    <sheetView tabSelected="1" view="pageBreakPreview" zoomScale="60" zoomScaleNormal="70" workbookViewId="0" topLeftCell="A34">
      <selection activeCell="H36" sqref="H36"/>
    </sheetView>
  </sheetViews>
  <sheetFormatPr defaultColWidth="11.421875" defaultRowHeight="12.75"/>
  <cols>
    <col min="1" max="1" width="4.00390625" style="51" bestFit="1" customWidth="1"/>
    <col min="2" max="2" width="19.28125" style="51" customWidth="1"/>
    <col min="3" max="3" width="30.421875" style="51" customWidth="1"/>
    <col min="4" max="4" width="23.8515625" style="51" customWidth="1"/>
    <col min="5" max="5" width="22.00390625" style="51" customWidth="1"/>
    <col min="6" max="6" width="51.421875" style="51" customWidth="1"/>
    <col min="7" max="7" width="13.00390625" style="51" customWidth="1"/>
    <col min="8" max="8" width="14.7109375" style="51" customWidth="1"/>
    <col min="9" max="9" width="49.00390625" style="51" customWidth="1"/>
    <col min="10" max="16384" width="11.421875" style="51" customWidth="1"/>
  </cols>
  <sheetData>
    <row r="1" spans="1:9" ht="15.75">
      <c r="A1" s="106" t="s">
        <v>75</v>
      </c>
      <c r="B1" s="106"/>
      <c r="C1" s="106"/>
      <c r="D1" s="106"/>
      <c r="E1" s="106"/>
      <c r="F1" s="106"/>
      <c r="G1" s="106"/>
      <c r="H1" s="106"/>
      <c r="I1" s="106"/>
    </row>
    <row r="2" spans="1:9" ht="15.75">
      <c r="A2" s="106" t="s">
        <v>52</v>
      </c>
      <c r="B2" s="106"/>
      <c r="C2" s="106"/>
      <c r="D2" s="106"/>
      <c r="E2" s="106"/>
      <c r="F2" s="106"/>
      <c r="G2" s="106"/>
      <c r="H2" s="106"/>
      <c r="I2" s="106"/>
    </row>
    <row r="3" spans="2:8" ht="12.75">
      <c r="B3" s="66"/>
      <c r="C3" s="66"/>
      <c r="D3" s="66"/>
      <c r="E3" s="66"/>
      <c r="F3" s="66"/>
      <c r="G3" s="66"/>
      <c r="H3" s="66"/>
    </row>
    <row r="4" spans="1:10" s="1" customFormat="1" ht="12.75">
      <c r="A4" s="103" t="s">
        <v>53</v>
      </c>
      <c r="B4" s="103"/>
      <c r="C4" s="103"/>
      <c r="D4" s="103"/>
      <c r="E4" s="103"/>
      <c r="F4" s="103"/>
      <c r="G4" s="5"/>
      <c r="H4" s="5"/>
      <c r="I4" s="5"/>
      <c r="J4" s="3"/>
    </row>
    <row r="5" spans="1:10" s="1" customFormat="1" ht="12.75">
      <c r="A5" s="103" t="s">
        <v>62</v>
      </c>
      <c r="B5" s="103"/>
      <c r="C5" s="103"/>
      <c r="D5" s="103"/>
      <c r="E5" s="103"/>
      <c r="F5" s="103"/>
      <c r="G5" s="103"/>
      <c r="H5" s="5"/>
      <c r="I5" s="5"/>
      <c r="J5" s="3"/>
    </row>
    <row r="6" spans="1:10" s="1" customFormat="1" ht="12.75">
      <c r="A6" s="67" t="s">
        <v>76</v>
      </c>
      <c r="B6" s="67"/>
      <c r="C6" s="67"/>
      <c r="D6" s="67"/>
      <c r="E6" s="67"/>
      <c r="F6" s="67"/>
      <c r="G6" s="67"/>
      <c r="H6" s="103" t="s">
        <v>179</v>
      </c>
      <c r="I6" s="103"/>
      <c r="J6" s="3"/>
    </row>
    <row r="7" ht="13.5" thickBot="1"/>
    <row r="8" spans="1:12" ht="12.75">
      <c r="A8" s="91" t="s">
        <v>54</v>
      </c>
      <c r="B8" s="87" t="s">
        <v>67</v>
      </c>
      <c r="C8" s="104" t="s">
        <v>68</v>
      </c>
      <c r="D8" s="89" t="s">
        <v>59</v>
      </c>
      <c r="E8" s="104" t="s">
        <v>69</v>
      </c>
      <c r="F8" s="87" t="s">
        <v>70</v>
      </c>
      <c r="G8" s="86" t="s">
        <v>71</v>
      </c>
      <c r="H8" s="86"/>
      <c r="I8" s="101" t="s">
        <v>72</v>
      </c>
      <c r="K8" s="51" t="s">
        <v>206</v>
      </c>
      <c r="L8" s="51" t="s">
        <v>206</v>
      </c>
    </row>
    <row r="9" spans="1:14" ht="34.5" thickBot="1">
      <c r="A9" s="92"/>
      <c r="B9" s="88"/>
      <c r="C9" s="105"/>
      <c r="D9" s="141"/>
      <c r="E9" s="105" t="s">
        <v>64</v>
      </c>
      <c r="F9" s="88"/>
      <c r="G9" s="15" t="s">
        <v>73</v>
      </c>
      <c r="H9" s="15" t="s">
        <v>74</v>
      </c>
      <c r="I9" s="102"/>
      <c r="K9" s="51" t="s">
        <v>206</v>
      </c>
      <c r="L9" s="51" t="s">
        <v>206</v>
      </c>
      <c r="M9" s="51" t="s">
        <v>206</v>
      </c>
      <c r="N9" s="51" t="s">
        <v>206</v>
      </c>
    </row>
    <row r="10" spans="1:9" ht="125.25" customHeight="1">
      <c r="A10" s="142">
        <v>1</v>
      </c>
      <c r="B10" s="93" t="s">
        <v>78</v>
      </c>
      <c r="C10" s="16" t="s">
        <v>80</v>
      </c>
      <c r="D10" s="16" t="s">
        <v>81</v>
      </c>
      <c r="E10" s="69" t="s">
        <v>10</v>
      </c>
      <c r="F10" s="70" t="s">
        <v>19</v>
      </c>
      <c r="G10" s="71">
        <v>1</v>
      </c>
      <c r="H10" s="72">
        <f>7/4</f>
        <v>1.75</v>
      </c>
      <c r="I10" s="73" t="s">
        <v>204</v>
      </c>
    </row>
    <row r="11" spans="1:12" ht="123.75" customHeight="1">
      <c r="A11" s="22">
        <v>2</v>
      </c>
      <c r="B11" s="77"/>
      <c r="C11" s="12" t="s">
        <v>82</v>
      </c>
      <c r="D11" s="12" t="s">
        <v>83</v>
      </c>
      <c r="E11" s="74" t="s">
        <v>156</v>
      </c>
      <c r="F11" s="75" t="s">
        <v>18</v>
      </c>
      <c r="G11" s="76">
        <v>1</v>
      </c>
      <c r="H11" s="79">
        <f>3/1</f>
        <v>3</v>
      </c>
      <c r="I11" s="80" t="s">
        <v>11</v>
      </c>
      <c r="J11" s="51" t="s">
        <v>206</v>
      </c>
      <c r="K11" s="51" t="s">
        <v>206</v>
      </c>
      <c r="L11" s="51" t="s">
        <v>206</v>
      </c>
    </row>
    <row r="12" spans="1:11" ht="140.25">
      <c r="A12" s="22">
        <v>3</v>
      </c>
      <c r="B12" s="77"/>
      <c r="C12" s="12" t="s">
        <v>84</v>
      </c>
      <c r="D12" s="12" t="s">
        <v>85</v>
      </c>
      <c r="E12" s="74" t="s">
        <v>157</v>
      </c>
      <c r="F12" s="75" t="s">
        <v>158</v>
      </c>
      <c r="G12" s="76">
        <v>1</v>
      </c>
      <c r="H12" s="79">
        <f>30/13</f>
        <v>2.3076923076923075</v>
      </c>
      <c r="I12" s="50" t="s">
        <v>205</v>
      </c>
      <c r="J12" s="51" t="s">
        <v>206</v>
      </c>
      <c r="K12" s="51" t="s">
        <v>206</v>
      </c>
    </row>
    <row r="13" spans="1:12" ht="178.5">
      <c r="A13" s="22">
        <v>4</v>
      </c>
      <c r="B13" s="77"/>
      <c r="C13" s="12" t="s">
        <v>100</v>
      </c>
      <c r="D13" s="12" t="s">
        <v>101</v>
      </c>
      <c r="E13" s="74" t="s">
        <v>159</v>
      </c>
      <c r="F13" s="75" t="s">
        <v>20</v>
      </c>
      <c r="G13" s="76">
        <v>1</v>
      </c>
      <c r="H13" s="79">
        <f>95/12</f>
        <v>7.916666666666667</v>
      </c>
      <c r="I13" s="43" t="s">
        <v>208</v>
      </c>
      <c r="J13" s="51" t="s">
        <v>207</v>
      </c>
      <c r="K13" s="51" t="s">
        <v>206</v>
      </c>
      <c r="L13" s="51" t="s">
        <v>206</v>
      </c>
    </row>
    <row r="14" spans="1:12" ht="204">
      <c r="A14" s="22">
        <v>5</v>
      </c>
      <c r="B14" s="77"/>
      <c r="C14" s="12" t="s">
        <v>102</v>
      </c>
      <c r="D14" s="12" t="s">
        <v>103</v>
      </c>
      <c r="E14" s="74" t="s">
        <v>12</v>
      </c>
      <c r="F14" s="75" t="s">
        <v>21</v>
      </c>
      <c r="G14" s="76">
        <v>1</v>
      </c>
      <c r="H14" s="79">
        <f>476/140</f>
        <v>3.4</v>
      </c>
      <c r="I14" s="43" t="s">
        <v>209</v>
      </c>
      <c r="J14" s="51" t="s">
        <v>206</v>
      </c>
      <c r="K14" s="51" t="s">
        <v>206</v>
      </c>
      <c r="L14" s="51" t="s">
        <v>206</v>
      </c>
    </row>
    <row r="15" spans="1:12" ht="63.75">
      <c r="A15" s="22">
        <v>6</v>
      </c>
      <c r="B15" s="77"/>
      <c r="C15" s="12" t="s">
        <v>104</v>
      </c>
      <c r="D15" s="12" t="s">
        <v>105</v>
      </c>
      <c r="E15" s="52">
        <v>37</v>
      </c>
      <c r="F15" s="75" t="s">
        <v>66</v>
      </c>
      <c r="G15" s="76">
        <v>1</v>
      </c>
      <c r="H15" s="79">
        <v>0</v>
      </c>
      <c r="I15" s="81" t="s">
        <v>210</v>
      </c>
      <c r="J15" s="51" t="s">
        <v>206</v>
      </c>
      <c r="K15" s="51" t="s">
        <v>206</v>
      </c>
      <c r="L15" s="51" t="s">
        <v>206</v>
      </c>
    </row>
    <row r="16" spans="1:12" ht="76.5">
      <c r="A16" s="22">
        <v>7</v>
      </c>
      <c r="B16" s="77"/>
      <c r="C16" s="12" t="s">
        <v>106</v>
      </c>
      <c r="D16" s="12" t="s">
        <v>107</v>
      </c>
      <c r="E16" s="52">
        <v>247</v>
      </c>
      <c r="F16" s="75" t="s">
        <v>160</v>
      </c>
      <c r="G16" s="76">
        <v>1</v>
      </c>
      <c r="H16" s="79">
        <f>295/247</f>
        <v>1.194331983805668</v>
      </c>
      <c r="I16" s="81" t="s">
        <v>211</v>
      </c>
      <c r="J16" s="51" t="s">
        <v>206</v>
      </c>
      <c r="K16" s="51" t="s">
        <v>206</v>
      </c>
      <c r="L16" s="51" t="s">
        <v>206</v>
      </c>
    </row>
    <row r="17" spans="1:11" ht="178.5">
      <c r="A17" s="22">
        <v>8</v>
      </c>
      <c r="B17" s="77"/>
      <c r="C17" s="12" t="s">
        <v>108</v>
      </c>
      <c r="D17" s="12" t="s">
        <v>109</v>
      </c>
      <c r="E17" s="74" t="s">
        <v>13</v>
      </c>
      <c r="F17" s="75" t="s">
        <v>22</v>
      </c>
      <c r="G17" s="76">
        <v>1</v>
      </c>
      <c r="H17" s="79">
        <f>247/29</f>
        <v>8.517241379310345</v>
      </c>
      <c r="I17" s="43" t="s">
        <v>212</v>
      </c>
      <c r="J17" s="51" t="s">
        <v>206</v>
      </c>
      <c r="K17" s="51" t="s">
        <v>206</v>
      </c>
    </row>
    <row r="18" spans="1:9" ht="140.25">
      <c r="A18" s="22">
        <v>9</v>
      </c>
      <c r="B18" s="77"/>
      <c r="C18" s="12" t="s">
        <v>110</v>
      </c>
      <c r="D18" s="12" t="s">
        <v>111</v>
      </c>
      <c r="E18" s="82">
        <v>0.1</v>
      </c>
      <c r="F18" s="75" t="s">
        <v>161</v>
      </c>
      <c r="G18" s="76">
        <v>1</v>
      </c>
      <c r="H18" s="79">
        <v>0</v>
      </c>
      <c r="I18" s="43" t="s">
        <v>14</v>
      </c>
    </row>
    <row r="19" spans="1:9" ht="127.5">
      <c r="A19" s="22">
        <v>10</v>
      </c>
      <c r="B19" s="77"/>
      <c r="C19" s="12" t="s">
        <v>112</v>
      </c>
      <c r="D19" s="12" t="s">
        <v>113</v>
      </c>
      <c r="E19" s="74" t="s">
        <v>15</v>
      </c>
      <c r="F19" s="75" t="s">
        <v>162</v>
      </c>
      <c r="G19" s="76">
        <v>1</v>
      </c>
      <c r="H19" s="79">
        <f>9/4</f>
        <v>2.25</v>
      </c>
      <c r="I19" s="81" t="s">
        <v>16</v>
      </c>
    </row>
    <row r="20" spans="1:11" ht="204">
      <c r="A20" s="22">
        <v>11</v>
      </c>
      <c r="B20" s="77"/>
      <c r="C20" s="12" t="s">
        <v>114</v>
      </c>
      <c r="D20" s="12" t="s">
        <v>115</v>
      </c>
      <c r="E20" s="52">
        <v>7</v>
      </c>
      <c r="F20" s="75" t="s">
        <v>165</v>
      </c>
      <c r="G20" s="76">
        <v>1</v>
      </c>
      <c r="H20" s="79">
        <f>11/7</f>
        <v>1.5714285714285714</v>
      </c>
      <c r="I20" s="43" t="s">
        <v>236</v>
      </c>
      <c r="J20" s="51" t="s">
        <v>206</v>
      </c>
      <c r="K20" s="51" t="s">
        <v>206</v>
      </c>
    </row>
    <row r="21" spans="1:12" ht="63.75">
      <c r="A21" s="22">
        <v>12</v>
      </c>
      <c r="B21" s="77"/>
      <c r="C21" s="12" t="s">
        <v>116</v>
      </c>
      <c r="D21" s="12" t="s">
        <v>117</v>
      </c>
      <c r="E21" s="52">
        <v>37</v>
      </c>
      <c r="F21" s="75" t="s">
        <v>163</v>
      </c>
      <c r="G21" s="76">
        <v>1</v>
      </c>
      <c r="H21" s="79">
        <f>52/37</f>
        <v>1.4054054054054055</v>
      </c>
      <c r="I21" s="83"/>
      <c r="J21" s="51" t="s">
        <v>206</v>
      </c>
      <c r="K21" s="51" t="s">
        <v>206</v>
      </c>
      <c r="L21" s="51" t="s">
        <v>206</v>
      </c>
    </row>
    <row r="22" spans="1:12" ht="165.75">
      <c r="A22" s="22">
        <v>13</v>
      </c>
      <c r="B22" s="77"/>
      <c r="C22" s="12" t="s">
        <v>118</v>
      </c>
      <c r="D22" s="12" t="s">
        <v>119</v>
      </c>
      <c r="E22" s="52">
        <v>5</v>
      </c>
      <c r="F22" s="75" t="s">
        <v>237</v>
      </c>
      <c r="G22" s="76">
        <v>1</v>
      </c>
      <c r="H22" s="79">
        <v>1</v>
      </c>
      <c r="I22" s="81" t="s">
        <v>17</v>
      </c>
      <c r="J22" s="51" t="s">
        <v>206</v>
      </c>
      <c r="K22" s="51" t="s">
        <v>206</v>
      </c>
      <c r="L22" s="51" t="s">
        <v>206</v>
      </c>
    </row>
    <row r="23" spans="1:9" ht="76.5">
      <c r="A23" s="22">
        <v>14</v>
      </c>
      <c r="B23" s="77"/>
      <c r="C23" s="12" t="s">
        <v>120</v>
      </c>
      <c r="D23" s="12" t="s">
        <v>121</v>
      </c>
      <c r="E23" s="82">
        <v>0.1</v>
      </c>
      <c r="F23" s="75" t="s">
        <v>164</v>
      </c>
      <c r="G23" s="76">
        <v>1</v>
      </c>
      <c r="H23" s="79">
        <v>1</v>
      </c>
      <c r="I23" s="81" t="s">
        <v>238</v>
      </c>
    </row>
    <row r="24" spans="1:12" ht="127.5">
      <c r="A24" s="22">
        <v>15</v>
      </c>
      <c r="B24" s="77"/>
      <c r="C24" s="12" t="s">
        <v>122</v>
      </c>
      <c r="D24" s="12" t="s">
        <v>123</v>
      </c>
      <c r="E24" s="74" t="s">
        <v>240</v>
      </c>
      <c r="F24" s="75" t="s">
        <v>23</v>
      </c>
      <c r="G24" s="76">
        <v>1</v>
      </c>
      <c r="H24" s="79">
        <f>46/44</f>
        <v>1.0454545454545454</v>
      </c>
      <c r="I24" s="84" t="s">
        <v>239</v>
      </c>
      <c r="J24" s="51" t="s">
        <v>206</v>
      </c>
      <c r="K24" s="51" t="s">
        <v>206</v>
      </c>
      <c r="L24" s="51" t="s">
        <v>206</v>
      </c>
    </row>
    <row r="25" spans="1:9" ht="102">
      <c r="A25" s="22">
        <v>16</v>
      </c>
      <c r="B25" s="77"/>
      <c r="C25" s="12" t="s">
        <v>124</v>
      </c>
      <c r="D25" s="12" t="s">
        <v>125</v>
      </c>
      <c r="E25" s="52">
        <v>20</v>
      </c>
      <c r="F25" s="75" t="s">
        <v>24</v>
      </c>
      <c r="G25" s="76">
        <v>1</v>
      </c>
      <c r="H25" s="79">
        <v>1</v>
      </c>
      <c r="I25" s="84" t="s">
        <v>1</v>
      </c>
    </row>
    <row r="26" spans="1:12" ht="102">
      <c r="A26" s="22">
        <v>17</v>
      </c>
      <c r="B26" s="77"/>
      <c r="C26" s="12" t="s">
        <v>129</v>
      </c>
      <c r="D26" s="12" t="s">
        <v>130</v>
      </c>
      <c r="E26" s="82">
        <v>1</v>
      </c>
      <c r="F26" s="75" t="s">
        <v>166</v>
      </c>
      <c r="G26" s="76">
        <v>1</v>
      </c>
      <c r="H26" s="79">
        <v>1</v>
      </c>
      <c r="I26" s="50" t="s">
        <v>2</v>
      </c>
      <c r="J26" s="51" t="s">
        <v>206</v>
      </c>
      <c r="K26" s="51" t="s">
        <v>206</v>
      </c>
      <c r="L26" s="51" t="s">
        <v>206</v>
      </c>
    </row>
    <row r="27" spans="1:12" ht="140.25">
      <c r="A27" s="22">
        <v>18</v>
      </c>
      <c r="B27" s="77"/>
      <c r="C27" s="12" t="s">
        <v>131</v>
      </c>
      <c r="D27" s="12" t="s">
        <v>132</v>
      </c>
      <c r="E27" s="85" t="s">
        <v>49</v>
      </c>
      <c r="F27" s="75" t="s">
        <v>168</v>
      </c>
      <c r="G27" s="76">
        <v>1</v>
      </c>
      <c r="H27" s="79">
        <f>7/4</f>
        <v>1.75</v>
      </c>
      <c r="I27" s="43" t="s">
        <v>3</v>
      </c>
      <c r="J27" s="51" t="s">
        <v>206</v>
      </c>
      <c r="K27" s="51" t="s">
        <v>206</v>
      </c>
      <c r="L27" s="51" t="s">
        <v>206</v>
      </c>
    </row>
    <row r="28" spans="1:12" ht="165.75">
      <c r="A28" s="22">
        <v>19</v>
      </c>
      <c r="B28" s="77"/>
      <c r="C28" s="12" t="s">
        <v>133</v>
      </c>
      <c r="D28" s="12" t="s">
        <v>134</v>
      </c>
      <c r="E28" s="136" t="s">
        <v>30</v>
      </c>
      <c r="F28" s="75" t="s">
        <v>169</v>
      </c>
      <c r="G28" s="76">
        <v>1</v>
      </c>
      <c r="H28" s="79">
        <v>1</v>
      </c>
      <c r="I28" s="43" t="s">
        <v>4</v>
      </c>
      <c r="J28" s="51" t="s">
        <v>206</v>
      </c>
      <c r="K28" s="51" t="s">
        <v>206</v>
      </c>
      <c r="L28" s="51" t="s">
        <v>206</v>
      </c>
    </row>
    <row r="29" spans="1:9" ht="89.25">
      <c r="A29" s="22">
        <v>20</v>
      </c>
      <c r="B29" s="77"/>
      <c r="C29" s="12" t="s">
        <v>135</v>
      </c>
      <c r="D29" s="12" t="s">
        <v>136</v>
      </c>
      <c r="E29" s="82">
        <v>1</v>
      </c>
      <c r="F29" s="75" t="s">
        <v>170</v>
      </c>
      <c r="G29" s="76">
        <v>1</v>
      </c>
      <c r="H29" s="79">
        <v>1</v>
      </c>
      <c r="I29" s="43" t="s">
        <v>5</v>
      </c>
    </row>
    <row r="30" spans="1:9" ht="63.75">
      <c r="A30" s="22">
        <v>21</v>
      </c>
      <c r="B30" s="77"/>
      <c r="C30" s="12" t="s">
        <v>137</v>
      </c>
      <c r="D30" s="12" t="s">
        <v>138</v>
      </c>
      <c r="E30" s="82">
        <v>1</v>
      </c>
      <c r="F30" s="75" t="s">
        <v>171</v>
      </c>
      <c r="G30" s="76">
        <v>1</v>
      </c>
      <c r="H30" s="79" t="s">
        <v>206</v>
      </c>
      <c r="I30" s="81" t="s">
        <v>50</v>
      </c>
    </row>
    <row r="31" spans="1:12" ht="114.75">
      <c r="A31" s="22">
        <v>22</v>
      </c>
      <c r="B31" s="77"/>
      <c r="C31" s="12" t="s">
        <v>139</v>
      </c>
      <c r="D31" s="12" t="s">
        <v>140</v>
      </c>
      <c r="E31" s="52">
        <v>828</v>
      </c>
      <c r="F31" s="75" t="s">
        <v>172</v>
      </c>
      <c r="G31" s="76">
        <v>1</v>
      </c>
      <c r="H31" s="79">
        <f>1132/828</f>
        <v>1.3671497584541064</v>
      </c>
      <c r="I31" s="81" t="s">
        <v>51</v>
      </c>
      <c r="J31" s="51" t="s">
        <v>206</v>
      </c>
      <c r="K31" s="51" t="s">
        <v>206</v>
      </c>
      <c r="L31" s="51" t="s">
        <v>206</v>
      </c>
    </row>
    <row r="32" spans="1:11" ht="127.5">
      <c r="A32" s="22">
        <v>23</v>
      </c>
      <c r="B32" s="77"/>
      <c r="C32" s="12" t="s">
        <v>141</v>
      </c>
      <c r="D32" s="12" t="s">
        <v>142</v>
      </c>
      <c r="E32" s="82">
        <v>0.5</v>
      </c>
      <c r="F32" s="75" t="s">
        <v>173</v>
      </c>
      <c r="G32" s="76">
        <v>1</v>
      </c>
      <c r="H32" s="79">
        <f>48.54/50</f>
        <v>0.9708</v>
      </c>
      <c r="I32" s="43" t="s">
        <v>6</v>
      </c>
      <c r="J32" s="51" t="s">
        <v>206</v>
      </c>
      <c r="K32" s="51" t="s">
        <v>206</v>
      </c>
    </row>
    <row r="33" spans="1:12" ht="242.25">
      <c r="A33" s="22">
        <v>24</v>
      </c>
      <c r="B33" s="77"/>
      <c r="C33" s="12" t="s">
        <v>143</v>
      </c>
      <c r="D33" s="12" t="s">
        <v>144</v>
      </c>
      <c r="E33" s="52">
        <v>3</v>
      </c>
      <c r="F33" s="75" t="s">
        <v>31</v>
      </c>
      <c r="G33" s="76">
        <v>1</v>
      </c>
      <c r="H33" s="79">
        <v>2.33</v>
      </c>
      <c r="I33" s="50" t="s">
        <v>7</v>
      </c>
      <c r="J33" s="51" t="s">
        <v>207</v>
      </c>
      <c r="K33" s="51" t="s">
        <v>206</v>
      </c>
      <c r="L33" s="51" t="s">
        <v>206</v>
      </c>
    </row>
    <row r="34" spans="1:9" ht="76.5">
      <c r="A34" s="22">
        <v>25</v>
      </c>
      <c r="B34" s="77"/>
      <c r="C34" s="12" t="s">
        <v>145</v>
      </c>
      <c r="D34" s="12" t="s">
        <v>146</v>
      </c>
      <c r="E34" s="82">
        <v>1</v>
      </c>
      <c r="F34" s="75" t="s">
        <v>32</v>
      </c>
      <c r="G34" s="76">
        <v>1</v>
      </c>
      <c r="H34" s="79">
        <v>0</v>
      </c>
      <c r="I34" s="81" t="s">
        <v>33</v>
      </c>
    </row>
    <row r="35" spans="1:9" ht="127.5">
      <c r="A35" s="78">
        <v>26</v>
      </c>
      <c r="B35" s="77"/>
      <c r="C35" s="107" t="s">
        <v>147</v>
      </c>
      <c r="D35" s="12" t="s">
        <v>148</v>
      </c>
      <c r="E35" s="52">
        <v>657</v>
      </c>
      <c r="F35" s="75" t="s">
        <v>34</v>
      </c>
      <c r="G35" s="76">
        <v>1</v>
      </c>
      <c r="H35" s="79">
        <f>801/657</f>
        <v>1.2191780821917808</v>
      </c>
      <c r="I35" s="81" t="s">
        <v>8</v>
      </c>
    </row>
    <row r="36" spans="1:11" ht="89.25">
      <c r="A36" s="78"/>
      <c r="B36" s="77"/>
      <c r="C36" s="107"/>
      <c r="D36" s="12" t="s">
        <v>149</v>
      </c>
      <c r="E36" s="52">
        <v>78</v>
      </c>
      <c r="F36" s="75" t="s">
        <v>35</v>
      </c>
      <c r="G36" s="76">
        <v>1</v>
      </c>
      <c r="H36" s="79">
        <v>1.5384</v>
      </c>
      <c r="I36" s="81" t="s">
        <v>8</v>
      </c>
      <c r="J36" s="51" t="s">
        <v>206</v>
      </c>
      <c r="K36" s="51" t="s">
        <v>206</v>
      </c>
    </row>
    <row r="37" spans="1:9" ht="63.75">
      <c r="A37" s="22">
        <v>27</v>
      </c>
      <c r="B37" s="77"/>
      <c r="C37" s="12" t="s">
        <v>151</v>
      </c>
      <c r="D37" s="12" t="s">
        <v>152</v>
      </c>
      <c r="E37" s="52">
        <v>6</v>
      </c>
      <c r="F37" s="75" t="s">
        <v>25</v>
      </c>
      <c r="G37" s="76">
        <v>1</v>
      </c>
      <c r="H37" s="79">
        <v>0</v>
      </c>
      <c r="I37" s="81" t="s">
        <v>9</v>
      </c>
    </row>
    <row r="38" spans="1:12" ht="76.5">
      <c r="A38" s="22">
        <v>28</v>
      </c>
      <c r="B38" s="77"/>
      <c r="C38" s="12" t="s">
        <v>153</v>
      </c>
      <c r="D38" s="12" t="s">
        <v>154</v>
      </c>
      <c r="E38" s="52">
        <v>658</v>
      </c>
      <c r="F38" s="75" t="s">
        <v>26</v>
      </c>
      <c r="G38" s="76">
        <v>1</v>
      </c>
      <c r="H38" s="79">
        <f>821/658</f>
        <v>1.2477203647416413</v>
      </c>
      <c r="I38" s="83"/>
      <c r="J38" s="51" t="s">
        <v>206</v>
      </c>
      <c r="K38" s="51" t="s">
        <v>206</v>
      </c>
      <c r="L38" s="51" t="s">
        <v>206</v>
      </c>
    </row>
    <row r="39" spans="1:9" ht="102.75" thickBot="1">
      <c r="A39" s="143">
        <v>29</v>
      </c>
      <c r="B39" s="144"/>
      <c r="C39" s="18" t="s">
        <v>174</v>
      </c>
      <c r="D39" s="18" t="s">
        <v>175</v>
      </c>
      <c r="E39" s="145">
        <f>14/47</f>
        <v>0.2978723404255319</v>
      </c>
      <c r="F39" s="146" t="s">
        <v>36</v>
      </c>
      <c r="G39" s="147">
        <v>1</v>
      </c>
      <c r="H39" s="147">
        <v>1</v>
      </c>
      <c r="I39" s="148"/>
    </row>
    <row r="40" ht="12.75">
      <c r="A40" s="23" t="s">
        <v>79</v>
      </c>
    </row>
    <row r="41" spans="3:4" ht="16.5" customHeight="1">
      <c r="C41" s="90"/>
      <c r="D41" s="90"/>
    </row>
  </sheetData>
  <mergeCells count="17">
    <mergeCell ref="C41:D41"/>
    <mergeCell ref="A8:A9"/>
    <mergeCell ref="B8:B9"/>
    <mergeCell ref="C8:C9"/>
    <mergeCell ref="B10:B39"/>
    <mergeCell ref="A35:A36"/>
    <mergeCell ref="C35:C36"/>
    <mergeCell ref="I8:I9"/>
    <mergeCell ref="A5:G5"/>
    <mergeCell ref="E8:E9"/>
    <mergeCell ref="A1:I1"/>
    <mergeCell ref="A2:I2"/>
    <mergeCell ref="A4:F4"/>
    <mergeCell ref="H6:I6"/>
    <mergeCell ref="G8:H8"/>
    <mergeCell ref="F8:F9"/>
    <mergeCell ref="D8:D9"/>
  </mergeCells>
  <printOptions horizontalCentered="1"/>
  <pageMargins left="0.15748031496062992" right="0.15748031496062992" top="0.66" bottom="0.4330708661417323" header="0" footer="0"/>
  <pageSetup fitToHeight="4"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dimension ref="A1:K38"/>
  <sheetViews>
    <sheetView workbookViewId="0" topLeftCell="A1">
      <selection activeCell="A1" sqref="A1:K1"/>
    </sheetView>
  </sheetViews>
  <sheetFormatPr defaultColWidth="11.421875" defaultRowHeight="12.75"/>
  <cols>
    <col min="1" max="1" width="4.57421875" style="0" bestFit="1" customWidth="1"/>
    <col min="2" max="2" width="25.140625" style="0" customWidth="1"/>
    <col min="3" max="3" width="15.140625" style="0" customWidth="1"/>
    <col min="4" max="4" width="12.8515625" style="0" customWidth="1"/>
    <col min="5" max="5" width="15.57421875" style="0" customWidth="1"/>
    <col min="6" max="6" width="14.28125" style="0" customWidth="1"/>
    <col min="7" max="7" width="12.8515625" style="0" customWidth="1"/>
    <col min="8" max="8" width="14.421875" style="0" customWidth="1"/>
    <col min="9" max="9" width="12.8515625" style="0" customWidth="1"/>
    <col min="10" max="10" width="19.28125" style="0" customWidth="1"/>
    <col min="11" max="11" width="27.7109375" style="0" customWidth="1"/>
    <col min="12" max="16384" width="12.8515625" style="0" customWidth="1"/>
  </cols>
  <sheetData>
    <row r="1" spans="1:11" ht="15">
      <c r="A1" s="127" t="s">
        <v>180</v>
      </c>
      <c r="B1" s="127"/>
      <c r="C1" s="127"/>
      <c r="D1" s="127"/>
      <c r="E1" s="127"/>
      <c r="F1" s="127"/>
      <c r="G1" s="127"/>
      <c r="H1" s="127"/>
      <c r="I1" s="127"/>
      <c r="J1" s="127"/>
      <c r="K1" s="127"/>
    </row>
    <row r="2" spans="1:11" ht="15">
      <c r="A2" s="127" t="s">
        <v>181</v>
      </c>
      <c r="B2" s="127"/>
      <c r="C2" s="127"/>
      <c r="D2" s="127"/>
      <c r="E2" s="127"/>
      <c r="F2" s="127"/>
      <c r="G2" s="127"/>
      <c r="H2" s="127"/>
      <c r="I2" s="127"/>
      <c r="J2" s="127"/>
      <c r="K2" s="127"/>
    </row>
    <row r="3" spans="1:11" ht="15">
      <c r="A3" s="127"/>
      <c r="B3" s="127"/>
      <c r="C3" s="127"/>
      <c r="D3" s="127"/>
      <c r="E3" s="127"/>
      <c r="F3" s="127"/>
      <c r="G3" s="127"/>
      <c r="H3" s="127"/>
      <c r="I3" s="127"/>
      <c r="J3" s="127"/>
      <c r="K3" s="127"/>
    </row>
    <row r="4" spans="1:11" ht="15">
      <c r="A4" s="122" t="s">
        <v>182</v>
      </c>
      <c r="B4" s="122"/>
      <c r="C4" s="122"/>
      <c r="D4" s="122"/>
      <c r="E4" s="122"/>
      <c r="F4" s="122"/>
      <c r="G4" s="122"/>
      <c r="H4" s="122"/>
      <c r="I4" s="25"/>
      <c r="J4" s="25"/>
      <c r="K4" s="26"/>
    </row>
    <row r="5" spans="1:11" ht="15">
      <c r="A5" s="122" t="s">
        <v>183</v>
      </c>
      <c r="B5" s="122"/>
      <c r="C5" s="122"/>
      <c r="D5" s="122"/>
      <c r="E5" s="122"/>
      <c r="F5" s="122"/>
      <c r="G5" s="122"/>
      <c r="H5" s="122"/>
      <c r="I5" s="122"/>
      <c r="J5" s="25"/>
      <c r="K5" s="26"/>
    </row>
    <row r="6" spans="1:11" ht="15">
      <c r="A6" s="122" t="s">
        <v>184</v>
      </c>
      <c r="B6" s="122"/>
      <c r="C6" s="122"/>
      <c r="D6" s="122"/>
      <c r="E6" s="122"/>
      <c r="F6" s="122"/>
      <c r="G6" s="122"/>
      <c r="H6" s="122"/>
      <c r="I6" s="25"/>
      <c r="J6" s="25"/>
      <c r="K6" s="26"/>
    </row>
    <row r="7" spans="1:11" ht="15">
      <c r="A7" s="24" t="s">
        <v>76</v>
      </c>
      <c r="B7" s="24"/>
      <c r="C7" s="24"/>
      <c r="D7" s="24"/>
      <c r="E7" s="24"/>
      <c r="F7" s="24"/>
      <c r="G7" s="24"/>
      <c r="H7" s="27"/>
      <c r="I7" s="28"/>
      <c r="J7" s="29"/>
      <c r="K7" s="29"/>
    </row>
    <row r="8" spans="1:11" ht="13.5" thickBot="1">
      <c r="A8" s="30"/>
      <c r="B8" s="31"/>
      <c r="C8" s="32"/>
      <c r="D8" s="32"/>
      <c r="E8" s="32"/>
      <c r="F8" s="32"/>
      <c r="G8" s="32"/>
      <c r="H8" s="32"/>
      <c r="I8" s="32"/>
      <c r="J8" s="32"/>
      <c r="K8" s="31"/>
    </row>
    <row r="9" spans="1:11" s="6" customFormat="1" ht="23.25" thickBot="1">
      <c r="A9" s="38" t="s">
        <v>54</v>
      </c>
      <c r="B9" s="39" t="s">
        <v>185</v>
      </c>
      <c r="C9" s="39" t="s">
        <v>186</v>
      </c>
      <c r="D9" s="39" t="s">
        <v>56</v>
      </c>
      <c r="E9" s="39" t="s">
        <v>57</v>
      </c>
      <c r="F9" s="39" t="s">
        <v>58</v>
      </c>
      <c r="G9" s="39" t="s">
        <v>187</v>
      </c>
      <c r="H9" s="39" t="s">
        <v>188</v>
      </c>
      <c r="I9" s="39" t="s">
        <v>189</v>
      </c>
      <c r="J9" s="39" t="s">
        <v>190</v>
      </c>
      <c r="K9" s="40" t="s">
        <v>191</v>
      </c>
    </row>
    <row r="10" spans="1:11" ht="51" customHeight="1">
      <c r="A10" s="126">
        <v>1</v>
      </c>
      <c r="B10" s="117" t="s">
        <v>86</v>
      </c>
      <c r="C10" s="119" t="s">
        <v>200</v>
      </c>
      <c r="D10" s="119" t="s">
        <v>201</v>
      </c>
      <c r="E10" s="119" t="s">
        <v>202</v>
      </c>
      <c r="F10" s="119" t="s">
        <v>60</v>
      </c>
      <c r="G10" s="114">
        <v>39498</v>
      </c>
      <c r="H10" s="114">
        <v>39813</v>
      </c>
      <c r="I10" s="119" t="s">
        <v>203</v>
      </c>
      <c r="J10" s="111">
        <v>106170110911</v>
      </c>
      <c r="K10" s="42" t="s">
        <v>249</v>
      </c>
    </row>
    <row r="11" spans="1:11" ht="38.25">
      <c r="A11" s="125"/>
      <c r="B11" s="109"/>
      <c r="C11" s="95"/>
      <c r="D11" s="95"/>
      <c r="E11" s="95"/>
      <c r="F11" s="95"/>
      <c r="G11" s="115"/>
      <c r="H11" s="115"/>
      <c r="I11" s="95"/>
      <c r="J11" s="112"/>
      <c r="K11" s="43" t="s">
        <v>246</v>
      </c>
    </row>
    <row r="12" spans="1:11" ht="25.5">
      <c r="A12" s="125"/>
      <c r="B12" s="109"/>
      <c r="C12" s="95"/>
      <c r="D12" s="95"/>
      <c r="E12" s="95"/>
      <c r="F12" s="95"/>
      <c r="G12" s="115"/>
      <c r="H12" s="115"/>
      <c r="I12" s="95"/>
      <c r="J12" s="112"/>
      <c r="K12" s="44" t="s">
        <v>247</v>
      </c>
    </row>
    <row r="13" spans="1:11" ht="38.25">
      <c r="A13" s="125"/>
      <c r="B13" s="109"/>
      <c r="C13" s="95"/>
      <c r="D13" s="95"/>
      <c r="E13" s="95"/>
      <c r="F13" s="95"/>
      <c r="G13" s="115"/>
      <c r="H13" s="115"/>
      <c r="I13" s="95"/>
      <c r="J13" s="112"/>
      <c r="K13" s="44" t="s">
        <v>248</v>
      </c>
    </row>
    <row r="14" spans="1:11" ht="38.25">
      <c r="A14" s="125"/>
      <c r="B14" s="109"/>
      <c r="C14" s="95"/>
      <c r="D14" s="95"/>
      <c r="E14" s="95"/>
      <c r="F14" s="95"/>
      <c r="G14" s="115"/>
      <c r="H14" s="115"/>
      <c r="I14" s="95"/>
      <c r="J14" s="112"/>
      <c r="K14" s="44" t="s">
        <v>250</v>
      </c>
    </row>
    <row r="15" spans="1:11" ht="51">
      <c r="A15" s="125"/>
      <c r="B15" s="109"/>
      <c r="C15" s="95"/>
      <c r="D15" s="95"/>
      <c r="E15" s="95"/>
      <c r="F15" s="95"/>
      <c r="G15" s="115"/>
      <c r="H15" s="115"/>
      <c r="I15" s="95"/>
      <c r="J15" s="112"/>
      <c r="K15" s="44" t="s">
        <v>252</v>
      </c>
    </row>
    <row r="16" spans="1:11" ht="38.25">
      <c r="A16" s="37">
        <v>2</v>
      </c>
      <c r="B16" s="35" t="s">
        <v>87</v>
      </c>
      <c r="C16" s="95"/>
      <c r="D16" s="95"/>
      <c r="E16" s="95"/>
      <c r="F16" s="95"/>
      <c r="G16" s="45">
        <v>39498</v>
      </c>
      <c r="H16" s="45">
        <v>39813</v>
      </c>
      <c r="I16" s="95"/>
      <c r="J16" s="52">
        <v>260000000</v>
      </c>
      <c r="K16" s="44" t="s">
        <v>251</v>
      </c>
    </row>
    <row r="17" spans="1:11" ht="51">
      <c r="A17" s="37">
        <v>3</v>
      </c>
      <c r="B17" s="55" t="s">
        <v>88</v>
      </c>
      <c r="C17" s="95"/>
      <c r="D17" s="95"/>
      <c r="E17" s="95"/>
      <c r="F17" s="95"/>
      <c r="G17" s="45">
        <v>39498</v>
      </c>
      <c r="H17" s="45">
        <v>39813</v>
      </c>
      <c r="I17" s="95"/>
      <c r="J17" s="36">
        <v>200000000</v>
      </c>
      <c r="K17" s="59" t="s">
        <v>140</v>
      </c>
    </row>
    <row r="18" spans="1:11" ht="76.5" customHeight="1">
      <c r="A18" s="37">
        <v>4</v>
      </c>
      <c r="B18" s="35" t="s">
        <v>89</v>
      </c>
      <c r="C18" s="95"/>
      <c r="D18" s="95"/>
      <c r="E18" s="95"/>
      <c r="F18" s="95"/>
      <c r="G18" s="45">
        <v>39498</v>
      </c>
      <c r="H18" s="45">
        <v>39813</v>
      </c>
      <c r="I18" s="95"/>
      <c r="J18" s="36">
        <v>1386682941</v>
      </c>
      <c r="K18" s="59" t="s">
        <v>136</v>
      </c>
    </row>
    <row r="19" spans="1:11" ht="51">
      <c r="A19" s="124">
        <v>5</v>
      </c>
      <c r="B19" s="110" t="s">
        <v>90</v>
      </c>
      <c r="C19" s="95"/>
      <c r="D19" s="95"/>
      <c r="E19" s="95"/>
      <c r="F19" s="95"/>
      <c r="G19" s="113">
        <v>39575</v>
      </c>
      <c r="H19" s="113">
        <v>39813</v>
      </c>
      <c r="I19" s="95"/>
      <c r="J19" s="116">
        <v>20000000</v>
      </c>
      <c r="K19" s="44" t="s">
        <v>109</v>
      </c>
    </row>
    <row r="20" spans="1:11" ht="51">
      <c r="A20" s="124"/>
      <c r="B20" s="110"/>
      <c r="C20" s="95"/>
      <c r="D20" s="95"/>
      <c r="E20" s="95"/>
      <c r="F20" s="95"/>
      <c r="G20" s="113"/>
      <c r="H20" s="113"/>
      <c r="I20" s="95"/>
      <c r="J20" s="116"/>
      <c r="K20" s="44" t="s">
        <v>111</v>
      </c>
    </row>
    <row r="21" spans="1:11" ht="51">
      <c r="A21" s="124"/>
      <c r="B21" s="110"/>
      <c r="C21" s="95"/>
      <c r="D21" s="95"/>
      <c r="E21" s="95"/>
      <c r="F21" s="95"/>
      <c r="G21" s="113"/>
      <c r="H21" s="113"/>
      <c r="I21" s="95"/>
      <c r="J21" s="116"/>
      <c r="K21" s="44" t="s">
        <v>113</v>
      </c>
    </row>
    <row r="22" spans="1:11" ht="63.75">
      <c r="A22" s="124"/>
      <c r="B22" s="110"/>
      <c r="C22" s="95"/>
      <c r="D22" s="95"/>
      <c r="E22" s="95"/>
      <c r="F22" s="95"/>
      <c r="G22" s="113"/>
      <c r="H22" s="113"/>
      <c r="I22" s="95"/>
      <c r="J22" s="116"/>
      <c r="K22" s="44" t="s">
        <v>115</v>
      </c>
    </row>
    <row r="23" spans="1:11" ht="51">
      <c r="A23" s="124"/>
      <c r="B23" s="110"/>
      <c r="C23" s="95"/>
      <c r="D23" s="95"/>
      <c r="E23" s="95"/>
      <c r="F23" s="95"/>
      <c r="G23" s="113"/>
      <c r="H23" s="113"/>
      <c r="I23" s="95"/>
      <c r="J23" s="116"/>
      <c r="K23" s="44" t="s">
        <v>119</v>
      </c>
    </row>
    <row r="24" spans="1:11" ht="114.75">
      <c r="A24" s="37">
        <v>6</v>
      </c>
      <c r="B24" s="53" t="s">
        <v>91</v>
      </c>
      <c r="C24" s="95"/>
      <c r="D24" s="95"/>
      <c r="E24" s="95"/>
      <c r="F24" s="95"/>
      <c r="G24" s="45">
        <v>39591</v>
      </c>
      <c r="H24" s="45">
        <v>39813</v>
      </c>
      <c r="I24" s="95"/>
      <c r="J24" s="52">
        <v>555317052</v>
      </c>
      <c r="K24" s="44" t="s">
        <v>132</v>
      </c>
    </row>
    <row r="25" spans="1:11" ht="25.5">
      <c r="A25" s="37">
        <v>7</v>
      </c>
      <c r="B25" s="35" t="s">
        <v>92</v>
      </c>
      <c r="C25" s="95"/>
      <c r="D25" s="95"/>
      <c r="E25" s="95"/>
      <c r="F25" s="95"/>
      <c r="G25" s="45">
        <v>39735</v>
      </c>
      <c r="H25" s="45">
        <v>39813</v>
      </c>
      <c r="I25" s="95"/>
      <c r="J25" s="52">
        <v>10000000</v>
      </c>
      <c r="K25" s="44" t="s">
        <v>253</v>
      </c>
    </row>
    <row r="26" spans="1:11" ht="25.5">
      <c r="A26" s="37">
        <v>8</v>
      </c>
      <c r="B26" s="35" t="s">
        <v>93</v>
      </c>
      <c r="C26" s="95"/>
      <c r="D26" s="95"/>
      <c r="E26" s="95"/>
      <c r="F26" s="95"/>
      <c r="G26" s="45">
        <v>39469</v>
      </c>
      <c r="H26" s="45">
        <v>39813</v>
      </c>
      <c r="I26" s="95"/>
      <c r="J26" s="52">
        <v>4040000000</v>
      </c>
      <c r="K26" s="44" t="s">
        <v>150</v>
      </c>
    </row>
    <row r="27" spans="1:11" ht="76.5" customHeight="1">
      <c r="A27" s="124">
        <v>9</v>
      </c>
      <c r="B27" s="123" t="s">
        <v>94</v>
      </c>
      <c r="C27" s="95"/>
      <c r="D27" s="95"/>
      <c r="E27" s="95"/>
      <c r="F27" s="95"/>
      <c r="G27" s="113">
        <v>39469</v>
      </c>
      <c r="H27" s="113">
        <v>39813</v>
      </c>
      <c r="I27" s="95"/>
      <c r="J27" s="116">
        <v>90000000</v>
      </c>
      <c r="K27" s="44" t="s">
        <v>198</v>
      </c>
    </row>
    <row r="28" spans="1:11" ht="25.5">
      <c r="A28" s="124"/>
      <c r="B28" s="123"/>
      <c r="C28" s="95"/>
      <c r="D28" s="95"/>
      <c r="E28" s="95"/>
      <c r="F28" s="95"/>
      <c r="G28" s="113"/>
      <c r="H28" s="113"/>
      <c r="I28" s="95"/>
      <c r="J28" s="116"/>
      <c r="K28" s="44" t="s">
        <v>199</v>
      </c>
    </row>
    <row r="29" spans="1:11" ht="38.25">
      <c r="A29" s="37">
        <v>10</v>
      </c>
      <c r="B29" s="54" t="s">
        <v>95</v>
      </c>
      <c r="C29" s="95"/>
      <c r="D29" s="95"/>
      <c r="E29" s="95"/>
      <c r="F29" s="95"/>
      <c r="G29" s="46">
        <v>39469</v>
      </c>
      <c r="H29" s="46">
        <v>39813</v>
      </c>
      <c r="I29" s="95"/>
      <c r="J29" s="52">
        <v>31871560</v>
      </c>
      <c r="K29" s="44" t="s">
        <v>254</v>
      </c>
    </row>
    <row r="30" spans="1:11" ht="38.25">
      <c r="A30" s="37">
        <v>11</v>
      </c>
      <c r="B30" s="55" t="s">
        <v>96</v>
      </c>
      <c r="C30" s="95"/>
      <c r="D30" s="95"/>
      <c r="E30" s="95"/>
      <c r="F30" s="95"/>
      <c r="G30" s="46">
        <v>39469</v>
      </c>
      <c r="H30" s="46">
        <v>39813</v>
      </c>
      <c r="I30" s="95"/>
      <c r="J30" s="52">
        <v>490000000</v>
      </c>
      <c r="K30" s="44" t="s">
        <v>255</v>
      </c>
    </row>
    <row r="31" spans="1:11" ht="51">
      <c r="A31" s="37">
        <v>12</v>
      </c>
      <c r="B31" s="35" t="s">
        <v>97</v>
      </c>
      <c r="C31" s="95"/>
      <c r="D31" s="95"/>
      <c r="E31" s="95"/>
      <c r="F31" s="95"/>
      <c r="G31" s="45">
        <v>39711</v>
      </c>
      <c r="H31" s="45">
        <v>39813</v>
      </c>
      <c r="I31" s="95"/>
      <c r="J31" s="36">
        <f>240895367+156962560</f>
        <v>397857927</v>
      </c>
      <c r="K31" s="118" t="s">
        <v>144</v>
      </c>
    </row>
    <row r="32" spans="1:11" ht="140.25">
      <c r="A32" s="37">
        <v>13</v>
      </c>
      <c r="B32" s="35" t="s">
        <v>98</v>
      </c>
      <c r="C32" s="95"/>
      <c r="D32" s="95"/>
      <c r="E32" s="95"/>
      <c r="F32" s="95"/>
      <c r="G32" s="45">
        <v>39711</v>
      </c>
      <c r="H32" s="45">
        <v>39813</v>
      </c>
      <c r="I32" s="95"/>
      <c r="J32" s="36">
        <v>325879094</v>
      </c>
      <c r="K32" s="118"/>
    </row>
    <row r="33" spans="1:11" ht="76.5">
      <c r="A33" s="37">
        <v>14</v>
      </c>
      <c r="B33" s="35" t="s">
        <v>99</v>
      </c>
      <c r="C33" s="95"/>
      <c r="D33" s="95"/>
      <c r="E33" s="95"/>
      <c r="F33" s="95"/>
      <c r="G33" s="45">
        <v>39711</v>
      </c>
      <c r="H33" s="45">
        <v>39813</v>
      </c>
      <c r="I33" s="95"/>
      <c r="J33" s="36">
        <f>735579550</f>
        <v>735579550</v>
      </c>
      <c r="K33" s="118" t="s">
        <v>144</v>
      </c>
    </row>
    <row r="34" spans="1:11" ht="51" customHeight="1">
      <c r="A34" s="124">
        <v>15</v>
      </c>
      <c r="B34" s="108" t="s">
        <v>230</v>
      </c>
      <c r="C34" s="95"/>
      <c r="D34" s="95"/>
      <c r="E34" s="95"/>
      <c r="F34" s="95"/>
      <c r="G34" s="120">
        <v>39462</v>
      </c>
      <c r="H34" s="120">
        <v>39813</v>
      </c>
      <c r="I34" s="95"/>
      <c r="J34" s="121">
        <v>90000000</v>
      </c>
      <c r="K34" s="44" t="s">
        <v>152</v>
      </c>
    </row>
    <row r="35" spans="1:11" ht="38.25">
      <c r="A35" s="125"/>
      <c r="B35" s="109"/>
      <c r="C35" s="95"/>
      <c r="D35" s="95"/>
      <c r="E35" s="95"/>
      <c r="F35" s="95"/>
      <c r="G35" s="120"/>
      <c r="H35" s="120"/>
      <c r="I35" s="95"/>
      <c r="J35" s="121"/>
      <c r="K35" s="44" t="s">
        <v>154</v>
      </c>
    </row>
    <row r="36" spans="1:11" ht="51.75" thickBot="1">
      <c r="A36" s="60">
        <v>16</v>
      </c>
      <c r="B36" s="61" t="s">
        <v>126</v>
      </c>
      <c r="C36" s="96"/>
      <c r="D36" s="96"/>
      <c r="E36" s="96"/>
      <c r="F36" s="96"/>
      <c r="G36" s="62">
        <v>39735</v>
      </c>
      <c r="H36" s="62">
        <v>39813</v>
      </c>
      <c r="I36" s="96"/>
      <c r="J36" s="63">
        <v>60000000</v>
      </c>
      <c r="K36" s="64" t="s">
        <v>127</v>
      </c>
    </row>
    <row r="37" spans="1:10" ht="12.75">
      <c r="A37" s="23" t="s">
        <v>79</v>
      </c>
      <c r="J37" s="9"/>
    </row>
    <row r="38" ht="12.75">
      <c r="B38" s="58"/>
    </row>
  </sheetData>
  <mergeCells count="32">
    <mergeCell ref="A1:K1"/>
    <mergeCell ref="A2:K2"/>
    <mergeCell ref="A3:K3"/>
    <mergeCell ref="A4:H4"/>
    <mergeCell ref="A5:I5"/>
    <mergeCell ref="A6:H6"/>
    <mergeCell ref="E10:E36"/>
    <mergeCell ref="B27:B28"/>
    <mergeCell ref="A27:A28"/>
    <mergeCell ref="I10:I36"/>
    <mergeCell ref="A34:A35"/>
    <mergeCell ref="A10:A15"/>
    <mergeCell ref="G19:G23"/>
    <mergeCell ref="A19:A23"/>
    <mergeCell ref="K31:K33"/>
    <mergeCell ref="F10:F36"/>
    <mergeCell ref="H27:H28"/>
    <mergeCell ref="C10:C36"/>
    <mergeCell ref="D10:D36"/>
    <mergeCell ref="G34:G35"/>
    <mergeCell ref="H34:H35"/>
    <mergeCell ref="J27:J28"/>
    <mergeCell ref="J34:J35"/>
    <mergeCell ref="G10:G15"/>
    <mergeCell ref="B34:B35"/>
    <mergeCell ref="B19:B23"/>
    <mergeCell ref="J10:J15"/>
    <mergeCell ref="H19:H23"/>
    <mergeCell ref="G27:G28"/>
    <mergeCell ref="H10:H15"/>
    <mergeCell ref="J19:J23"/>
    <mergeCell ref="B10:B15"/>
  </mergeCells>
  <printOptions horizontalCentered="1"/>
  <pageMargins left="0.15748031496062992" right="0.15748031496062992" top="0.5118110236220472" bottom="0.2362204724409449" header="0" footer="0"/>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dimension ref="A1:I28"/>
  <sheetViews>
    <sheetView zoomScale="70" zoomScaleNormal="70" workbookViewId="0" topLeftCell="A9">
      <pane xSplit="4" ySplit="2" topLeftCell="E22" activePane="bottomRight" state="frozen"/>
      <selection pane="topLeft" activeCell="A9" sqref="A9"/>
      <selection pane="topRight" activeCell="E9" sqref="E9"/>
      <selection pane="bottomLeft" activeCell="A11" sqref="A11"/>
      <selection pane="bottomRight" activeCell="B26" sqref="B26"/>
    </sheetView>
  </sheetViews>
  <sheetFormatPr defaultColWidth="11.421875" defaultRowHeight="12.75"/>
  <cols>
    <col min="1" max="1" width="3.00390625" style="0" bestFit="1" customWidth="1"/>
    <col min="2" max="2" width="26.00390625" style="0" customWidth="1"/>
    <col min="3" max="4" width="13.28125" style="0" customWidth="1"/>
    <col min="5" max="5" width="68.7109375" style="0" customWidth="1"/>
    <col min="9" max="9" width="19.7109375" style="0" customWidth="1"/>
  </cols>
  <sheetData>
    <row r="1" spans="1:9" ht="15">
      <c r="A1" s="127" t="s">
        <v>192</v>
      </c>
      <c r="B1" s="127"/>
      <c r="C1" s="127"/>
      <c r="D1" s="127"/>
      <c r="E1" s="127"/>
      <c r="F1" s="127"/>
      <c r="G1" s="127"/>
      <c r="H1" s="127"/>
      <c r="I1" s="127"/>
    </row>
    <row r="2" spans="1:9" ht="15">
      <c r="A2" s="127" t="s">
        <v>181</v>
      </c>
      <c r="B2" s="127"/>
      <c r="C2" s="127"/>
      <c r="D2" s="127"/>
      <c r="E2" s="127"/>
      <c r="F2" s="127"/>
      <c r="G2" s="127"/>
      <c r="H2" s="127"/>
      <c r="I2" s="127"/>
    </row>
    <row r="3" spans="1:9" ht="15">
      <c r="A3" s="127"/>
      <c r="B3" s="127"/>
      <c r="C3" s="127"/>
      <c r="D3" s="127"/>
      <c r="E3" s="127"/>
      <c r="F3" s="127"/>
      <c r="G3" s="127"/>
      <c r="H3" s="127"/>
      <c r="I3" s="127"/>
    </row>
    <row r="4" spans="1:9" ht="15">
      <c r="A4" s="122" t="s">
        <v>182</v>
      </c>
      <c r="B4" s="122"/>
      <c r="C4" s="122"/>
      <c r="D4" s="122"/>
      <c r="E4" s="122"/>
      <c r="F4" s="122"/>
      <c r="G4" s="122"/>
      <c r="H4" s="122"/>
      <c r="I4" s="25"/>
    </row>
    <row r="5" spans="1:9" ht="15">
      <c r="A5" s="122" t="s">
        <v>183</v>
      </c>
      <c r="B5" s="122"/>
      <c r="C5" s="122"/>
      <c r="D5" s="122"/>
      <c r="E5" s="122"/>
      <c r="F5" s="122"/>
      <c r="G5" s="122"/>
      <c r="H5" s="122"/>
      <c r="I5" s="122"/>
    </row>
    <row r="6" spans="1:9" ht="15">
      <c r="A6" s="122" t="s">
        <v>184</v>
      </c>
      <c r="B6" s="122"/>
      <c r="C6" s="122"/>
      <c r="D6" s="122"/>
      <c r="E6" s="122"/>
      <c r="F6" s="122"/>
      <c r="G6" s="122"/>
      <c r="H6" s="122"/>
      <c r="I6" s="25"/>
    </row>
    <row r="7" spans="1:9" ht="15">
      <c r="A7" s="24" t="s">
        <v>76</v>
      </c>
      <c r="B7" s="24"/>
      <c r="C7" s="24"/>
      <c r="D7" s="24"/>
      <c r="E7" s="24"/>
      <c r="F7" s="24"/>
      <c r="G7" s="24"/>
      <c r="H7" s="27"/>
      <c r="I7" s="28"/>
    </row>
    <row r="8" spans="1:9" ht="15.75" thickBot="1">
      <c r="A8" s="14"/>
      <c r="B8" s="14"/>
      <c r="C8" s="14"/>
      <c r="D8" s="14"/>
      <c r="E8" s="14"/>
      <c r="F8" s="14"/>
      <c r="G8" s="27"/>
      <c r="H8" s="27"/>
      <c r="I8" s="28"/>
    </row>
    <row r="9" spans="1:9" ht="12.75">
      <c r="A9" s="91" t="s">
        <v>54</v>
      </c>
      <c r="B9" s="87" t="s">
        <v>185</v>
      </c>
      <c r="C9" s="87" t="s">
        <v>55</v>
      </c>
      <c r="D9" s="87" t="s">
        <v>57</v>
      </c>
      <c r="E9" s="134" t="s">
        <v>193</v>
      </c>
      <c r="F9" s="134" t="s">
        <v>71</v>
      </c>
      <c r="G9" s="134"/>
      <c r="H9" s="134"/>
      <c r="I9" s="132" t="s">
        <v>194</v>
      </c>
    </row>
    <row r="10" spans="1:9" ht="45.75" thickBot="1">
      <c r="A10" s="92"/>
      <c r="B10" s="131"/>
      <c r="C10" s="131"/>
      <c r="D10" s="88"/>
      <c r="E10" s="135"/>
      <c r="F10" s="33" t="s">
        <v>195</v>
      </c>
      <c r="G10" s="33" t="s">
        <v>196</v>
      </c>
      <c r="H10" s="33" t="s">
        <v>197</v>
      </c>
      <c r="I10" s="133"/>
    </row>
    <row r="11" spans="1:9" ht="114.75">
      <c r="A11" s="41">
        <v>1</v>
      </c>
      <c r="B11" s="34" t="s">
        <v>245</v>
      </c>
      <c r="C11" s="128" t="s">
        <v>200</v>
      </c>
      <c r="D11" s="130" t="s">
        <v>202</v>
      </c>
      <c r="E11" s="13" t="s">
        <v>27</v>
      </c>
      <c r="F11" s="47">
        <v>1</v>
      </c>
      <c r="G11" s="47">
        <v>0.9756</v>
      </c>
      <c r="H11" s="47">
        <v>1</v>
      </c>
      <c r="I11" s="48" t="s">
        <v>0</v>
      </c>
    </row>
    <row r="12" spans="1:9" ht="76.5">
      <c r="A12" s="37">
        <v>2</v>
      </c>
      <c r="B12" s="35" t="s">
        <v>28</v>
      </c>
      <c r="C12" s="129"/>
      <c r="D12" s="129"/>
      <c r="E12" s="11" t="s">
        <v>39</v>
      </c>
      <c r="F12" s="21">
        <v>1</v>
      </c>
      <c r="G12" s="21">
        <v>1</v>
      </c>
      <c r="H12" s="21">
        <v>1</v>
      </c>
      <c r="I12" s="49" t="s">
        <v>232</v>
      </c>
    </row>
    <row r="13" spans="1:9" ht="89.25">
      <c r="A13" s="37">
        <v>3</v>
      </c>
      <c r="B13" s="35" t="s">
        <v>244</v>
      </c>
      <c r="C13" s="129"/>
      <c r="D13" s="129"/>
      <c r="E13" s="11" t="s">
        <v>37</v>
      </c>
      <c r="F13" s="21">
        <v>1</v>
      </c>
      <c r="G13" s="21">
        <v>1</v>
      </c>
      <c r="H13" s="21">
        <v>1</v>
      </c>
      <c r="I13" s="49" t="s">
        <v>233</v>
      </c>
    </row>
    <row r="14" spans="1:9" ht="76.5">
      <c r="A14" s="37">
        <v>4</v>
      </c>
      <c r="B14" s="35" t="s">
        <v>234</v>
      </c>
      <c r="C14" s="129"/>
      <c r="D14" s="129"/>
      <c r="E14" s="11" t="s">
        <v>38</v>
      </c>
      <c r="F14" s="21">
        <v>1</v>
      </c>
      <c r="G14" s="21">
        <v>1</v>
      </c>
      <c r="H14" s="21">
        <v>1</v>
      </c>
      <c r="I14" s="49" t="s">
        <v>242</v>
      </c>
    </row>
    <row r="15" spans="1:9" ht="102">
      <c r="A15" s="37">
        <v>5</v>
      </c>
      <c r="B15" s="35" t="s">
        <v>235</v>
      </c>
      <c r="C15" s="129"/>
      <c r="D15" s="129"/>
      <c r="E15" s="11" t="s">
        <v>40</v>
      </c>
      <c r="F15" s="21">
        <v>1</v>
      </c>
      <c r="G15" s="21">
        <v>1</v>
      </c>
      <c r="H15" s="21">
        <v>1</v>
      </c>
      <c r="I15" s="49" t="s">
        <v>243</v>
      </c>
    </row>
    <row r="16" spans="1:9" ht="89.25">
      <c r="A16" s="37">
        <v>6</v>
      </c>
      <c r="B16" s="35" t="s">
        <v>213</v>
      </c>
      <c r="C16" s="129"/>
      <c r="D16" s="129"/>
      <c r="E16" s="11" t="s">
        <v>41</v>
      </c>
      <c r="F16" s="21">
        <v>1</v>
      </c>
      <c r="G16" s="21">
        <v>1</v>
      </c>
      <c r="H16" s="21">
        <v>1</v>
      </c>
      <c r="I16" s="49" t="s">
        <v>214</v>
      </c>
    </row>
    <row r="17" spans="1:9" ht="63.75">
      <c r="A17" s="37">
        <v>7</v>
      </c>
      <c r="B17" s="35" t="s">
        <v>215</v>
      </c>
      <c r="C17" s="129"/>
      <c r="D17" s="129"/>
      <c r="E17" s="11" t="s">
        <v>160</v>
      </c>
      <c r="F17" s="21">
        <v>1</v>
      </c>
      <c r="G17" s="21">
        <v>1</v>
      </c>
      <c r="H17" s="21">
        <v>1</v>
      </c>
      <c r="I17" s="49" t="s">
        <v>216</v>
      </c>
    </row>
    <row r="18" spans="1:9" ht="63.75">
      <c r="A18" s="37">
        <v>8</v>
      </c>
      <c r="B18" s="35" t="s">
        <v>217</v>
      </c>
      <c r="C18" s="129"/>
      <c r="D18" s="129"/>
      <c r="E18" s="11" t="s">
        <v>42</v>
      </c>
      <c r="F18" s="21">
        <v>1</v>
      </c>
      <c r="G18" s="21">
        <v>1</v>
      </c>
      <c r="H18" s="21">
        <v>1</v>
      </c>
      <c r="I18" s="49" t="s">
        <v>218</v>
      </c>
    </row>
    <row r="19" spans="1:9" ht="140.25">
      <c r="A19" s="37">
        <v>9</v>
      </c>
      <c r="B19" s="35" t="s">
        <v>219</v>
      </c>
      <c r="C19" s="129"/>
      <c r="D19" s="129"/>
      <c r="E19" s="11" t="s">
        <v>29</v>
      </c>
      <c r="F19" s="21">
        <v>1</v>
      </c>
      <c r="G19" s="21">
        <v>1</v>
      </c>
      <c r="H19" s="21">
        <v>1</v>
      </c>
      <c r="I19" s="49" t="s">
        <v>220</v>
      </c>
    </row>
    <row r="20" spans="1:9" ht="63.75">
      <c r="A20" s="37">
        <v>10</v>
      </c>
      <c r="B20" s="35" t="s">
        <v>221</v>
      </c>
      <c r="C20" s="129"/>
      <c r="D20" s="129"/>
      <c r="E20" s="11" t="s">
        <v>43</v>
      </c>
      <c r="F20" s="21">
        <v>1</v>
      </c>
      <c r="G20" s="21">
        <v>1</v>
      </c>
      <c r="H20" s="21">
        <v>1</v>
      </c>
      <c r="I20" s="49" t="s">
        <v>222</v>
      </c>
    </row>
    <row r="21" spans="1:9" ht="178.5">
      <c r="A21" s="37">
        <v>11</v>
      </c>
      <c r="B21" s="35" t="s">
        <v>223</v>
      </c>
      <c r="C21" s="129"/>
      <c r="D21" s="129"/>
      <c r="E21" s="11" t="s">
        <v>44</v>
      </c>
      <c r="F21" s="21">
        <v>1</v>
      </c>
      <c r="G21" s="21">
        <v>0.9</v>
      </c>
      <c r="H21" s="21">
        <v>0.7</v>
      </c>
      <c r="I21" s="49" t="s">
        <v>224</v>
      </c>
    </row>
    <row r="22" spans="1:9" ht="51">
      <c r="A22" s="37">
        <v>12</v>
      </c>
      <c r="B22" s="35" t="s">
        <v>225</v>
      </c>
      <c r="C22" s="129"/>
      <c r="D22" s="129"/>
      <c r="E22" s="11" t="s">
        <v>45</v>
      </c>
      <c r="F22" s="21">
        <v>1</v>
      </c>
      <c r="G22" s="21">
        <v>0</v>
      </c>
      <c r="H22" s="21">
        <v>0.1</v>
      </c>
      <c r="I22" s="49" t="s">
        <v>227</v>
      </c>
    </row>
    <row r="23" spans="1:9" ht="76.5">
      <c r="A23" s="37">
        <v>13</v>
      </c>
      <c r="B23" s="35" t="s">
        <v>226</v>
      </c>
      <c r="C23" s="129"/>
      <c r="D23" s="129"/>
      <c r="E23" s="11" t="s">
        <v>46</v>
      </c>
      <c r="F23" s="21">
        <v>1</v>
      </c>
      <c r="G23" s="21">
        <v>0</v>
      </c>
      <c r="H23" s="21">
        <v>0.1</v>
      </c>
      <c r="I23" s="49" t="s">
        <v>227</v>
      </c>
    </row>
    <row r="24" spans="1:9" ht="140.25">
      <c r="A24" s="37">
        <v>14</v>
      </c>
      <c r="B24" s="35" t="s">
        <v>228</v>
      </c>
      <c r="C24" s="129"/>
      <c r="D24" s="129"/>
      <c r="E24" s="11" t="s">
        <v>167</v>
      </c>
      <c r="F24" s="21">
        <v>1</v>
      </c>
      <c r="G24" s="21">
        <v>0</v>
      </c>
      <c r="H24" s="21">
        <v>0.15</v>
      </c>
      <c r="I24" s="49" t="s">
        <v>229</v>
      </c>
    </row>
    <row r="25" spans="1:9" ht="76.5">
      <c r="A25" s="37">
        <v>15</v>
      </c>
      <c r="B25" s="35" t="s">
        <v>230</v>
      </c>
      <c r="C25" s="129"/>
      <c r="D25" s="129"/>
      <c r="E25" s="11" t="s">
        <v>47</v>
      </c>
      <c r="F25" s="21">
        <v>1</v>
      </c>
      <c r="G25" s="21">
        <v>1</v>
      </c>
      <c r="H25" s="21">
        <v>1</v>
      </c>
      <c r="I25" s="49" t="s">
        <v>231</v>
      </c>
    </row>
    <row r="26" spans="1:9" ht="51">
      <c r="A26" s="52">
        <v>16</v>
      </c>
      <c r="B26" s="56" t="s">
        <v>126</v>
      </c>
      <c r="C26" s="94"/>
      <c r="D26" s="94"/>
      <c r="E26" s="11" t="s">
        <v>48</v>
      </c>
      <c r="F26" s="21">
        <v>1</v>
      </c>
      <c r="G26" s="21">
        <v>1</v>
      </c>
      <c r="H26" s="21">
        <v>1</v>
      </c>
      <c r="I26" s="57" t="s">
        <v>128</v>
      </c>
    </row>
    <row r="27" ht="12.75">
      <c r="A27" s="23" t="s">
        <v>79</v>
      </c>
    </row>
    <row r="28" ht="12.75">
      <c r="B28" s="58"/>
    </row>
  </sheetData>
  <mergeCells count="15">
    <mergeCell ref="I9:I10"/>
    <mergeCell ref="C9:C10"/>
    <mergeCell ref="D9:D10"/>
    <mergeCell ref="E9:E10"/>
    <mergeCell ref="F9:H9"/>
    <mergeCell ref="C11:C26"/>
    <mergeCell ref="D11:D26"/>
    <mergeCell ref="A1:I1"/>
    <mergeCell ref="A2:I2"/>
    <mergeCell ref="A3:I3"/>
    <mergeCell ref="A4:H4"/>
    <mergeCell ref="A5:I5"/>
    <mergeCell ref="A6:H6"/>
    <mergeCell ref="A9:A10"/>
    <mergeCell ref="B9:B10"/>
  </mergeCells>
  <printOptions horizontalCentered="1"/>
  <pageMargins left="0.17" right="0.17" top="0.65" bottom="0.3" header="0" footer="0"/>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ALCALDIA DE PASTO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NELSON HERNAN ROSERO E.</dc:creator>
  <cp:keywords/>
  <dc:description/>
  <cp:lastModifiedBy>planeacion04</cp:lastModifiedBy>
  <cp:lastPrinted>2009-02-24T12:26:37Z</cp:lastPrinted>
  <dcterms:created xsi:type="dcterms:W3CDTF">2005-12-21T23:45:17Z</dcterms:created>
  <dcterms:modified xsi:type="dcterms:W3CDTF">2009-02-24T12:26:38Z</dcterms:modified>
  <cp:category/>
  <cp:version/>
  <cp:contentType/>
  <cp:contentStatus/>
</cp:coreProperties>
</file>