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92" activeTab="1"/>
  </bookViews>
  <sheets>
    <sheet name="Hoja1" sheetId="1" r:id="rId1"/>
    <sheet name="PPR09 Infraestructura deporte" sheetId="2" r:id="rId2"/>
  </sheets>
  <definedNames>
    <definedName name="_xlnm.Print_Area" localSheetId="1">'PPR09 Infraestructura deporte'!$A$1:$M$47</definedName>
  </definedNames>
  <calcPr fullCalcOnLoad="1"/>
</workbook>
</file>

<file path=xl/sharedStrings.xml><?xml version="1.0" encoding="utf-8"?>
<sst xmlns="http://schemas.openxmlformats.org/spreadsheetml/2006/main" count="103" uniqueCount="84">
  <si>
    <t>Nombre Indicador</t>
  </si>
  <si>
    <t xml:space="preserve">Línea de intervención
</t>
  </si>
  <si>
    <t>EJE ESTRATEGICO CULTURA Y DEPORTE</t>
  </si>
  <si>
    <t>Realizaremos el mejoramiento y mantenimiento en 19.300 m2 de la Unidad Deportiva Recreativa y Ambiental de Obonuco UDRA en escenarios como la pista atlética, la de ruta, de bicicross, el laguito y  demás zonas de permanencia y circulación.</t>
  </si>
  <si>
    <t>Metros cuadrados  mejorados  y con mantenimiento de la Unidad Deportiva Recreativa y Ambiental de Obonuco.</t>
  </si>
  <si>
    <t xml:space="preserve">Se construirá en un 100% la Unidad deportiva, Recreativa y Cultural de Catambuco con un área total de 8.400 m2 </t>
  </si>
  <si>
    <t>Porcentaje de construcción de la Unidad deportiva, Recreativa y Cultural de Catambuco</t>
  </si>
  <si>
    <t>Se mantendrá, mejorará y/o construirá 8.700 m2 de escenarios deportivos rurales</t>
  </si>
  <si>
    <t>Metros cuadrados  construidos, mejorados y/o con mantenimiento de escenarios deportivos rurales</t>
  </si>
  <si>
    <t>Se mantendrá, mejorará y/o construirá 20.600 m2 de escenarios deportivos Urbanos</t>
  </si>
  <si>
    <t>Metros cuadrados  construidos, mejorados y/o con mantenimiento de escenarios deportivos urbanos.</t>
  </si>
  <si>
    <t>Metros cuadrados  construidos, con mantenimiento, mejorados  y dotados de escenarios  deportivos y recreativos de cobertura comunal como la loma del Centenario, loma de Praga, Parque Lineal Quebrada Guachucal, piscina de Aranda, entre otros.</t>
  </si>
  <si>
    <t>Mejorar la oferta de espacios e infraestructura para el fomento de la educación física, la recreación, el deporte y uso adecuado de tiempo libre.</t>
  </si>
  <si>
    <t>Mejoramiento de la unidad deportiva y recreativa UDRA</t>
  </si>
  <si>
    <t>Mejoramiento de la unidad deportiva, recreativa y cultural de Catambuco</t>
  </si>
  <si>
    <t>Mantenimiento, mejoramiento y/o construcción de escenarios deportivos rurales.</t>
  </si>
  <si>
    <t>Mantenimiento, mejoramiento y/o construcción de escenarios deportivos urbanos</t>
  </si>
  <si>
    <t>Construcción, dotación y terminación de escenarios deportivos, recreativos y ambientales de cobertura comunal</t>
  </si>
  <si>
    <t xml:space="preserve">Presupuesto por Resultados. Municipio de Pasto. </t>
  </si>
  <si>
    <t>Alcaldía de Pasto - Departamento Administrativo de Planeación.</t>
  </si>
  <si>
    <t>Objetivo del programa</t>
  </si>
  <si>
    <t>Problema a resolver</t>
  </si>
  <si>
    <t>Deficiencia en la infraestructura física de los escenarios deportivos y recreativos urbanos y rurales del Municipio</t>
  </si>
  <si>
    <t xml:space="preserve">Metas Cuatrienio (2008-2011)
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</si>
  <si>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</si>
  <si>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</si>
  <si>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</si>
  <si>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</si>
  <si>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</si>
  <si>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</si>
  <si>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</si>
  <si>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</si>
  <si>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</si>
  <si>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</si>
  <si>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</si>
  <si>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>Ing. Ricardo Ortiz Obando - Director Infraestructura Municipal</t>
  </si>
  <si>
    <t>COSTO POR META</t>
  </si>
  <si>
    <t>PROGRAMA INFRAESTRUCTURA PARA EL DEPORTE Y LA RECREACION</t>
  </si>
  <si>
    <t>COLDEPORTES</t>
  </si>
  <si>
    <t>Construccion cerramiento Unidad deportiva Catambuco</t>
  </si>
  <si>
    <t>Construccion polideportivo vereda Alto Arrayan La Caldera</t>
  </si>
  <si>
    <t>Construccion polideportivo barrio Alameda II</t>
  </si>
  <si>
    <t>Mejoramiento cancha de futbol barrio Mercedario</t>
  </si>
  <si>
    <t>Mejoramiento polideportivo barrio Corazon de Jesus (contiguo cancha de futbol)</t>
  </si>
  <si>
    <t>Se dotara construirá, mantendrá  y mejorará 11.200 metros cuadrados de escenarios deportivos y recreativos de cobertura comunal como la loma del Centenario, loma de Praga, Parque Lineal Quebrada Guachucal, piscina de Aranda, entre otros.</t>
  </si>
  <si>
    <t>T  O  T   A  L</t>
  </si>
  <si>
    <t>Departamento Nacional de Planeación DNP.</t>
  </si>
  <si>
    <t>Construccion  del escenario deportivo y recreativo Barrio La estrella</t>
  </si>
  <si>
    <t>Compra de predio y construcción polideportivo vereda Alto Canchala.</t>
  </si>
  <si>
    <t>Adecuacion polideportivo barrio Juan XXIII - Municipio de Pasto.</t>
  </si>
  <si>
    <r>
      <t xml:space="preserve">Apoyo técnico y logístico para la preinversión, contratación y ejecución de los proyectos de infraestructura deportiva en el área urbana y rural del Municipio de Pasto.  </t>
    </r>
    <r>
      <rPr>
        <b/>
        <sz val="9"/>
        <color indexed="10"/>
        <rFont val="Arial"/>
        <family val="2"/>
      </rPr>
      <t>2008520010022</t>
    </r>
    <r>
      <rPr>
        <sz val="9"/>
        <rFont val="Arial"/>
        <family val="2"/>
      </rPr>
      <t xml:space="preserve">
</t>
    </r>
  </si>
  <si>
    <r>
      <t xml:space="preserve">Adecuación salto, construcción escaleras de acceso y sendero y, manejo de aguas en la pista de bicicross para el Campeonato Panamericano de Bicicross. 2009. Municipio de Pasto.  </t>
    </r>
    <r>
      <rPr>
        <b/>
        <sz val="9"/>
        <color indexed="10"/>
        <rFont val="Arial"/>
        <family val="2"/>
      </rPr>
      <t>2009520010080</t>
    </r>
  </si>
  <si>
    <t xml:space="preserve">Construccion Pista de Ruta  en la Unidad Deprotiva Recreativa y Ambiental de Obonuco. Municipio de Pasto.  </t>
  </si>
  <si>
    <r>
      <t xml:space="preserve">Adecuación pista de atletismo en la Unidad Deportiva, Recreativa y Ambiental  - UDRA - Municipio de Pasto (Adicional). </t>
    </r>
    <r>
      <rPr>
        <b/>
        <sz val="9"/>
        <color indexed="10"/>
        <rFont val="Arial"/>
        <family val="2"/>
      </rPr>
      <t>2009520010098</t>
    </r>
  </si>
  <si>
    <r>
      <t xml:space="preserve">Construcción cerramiento polideportivo Villa Lucía. Municipio de Pasto. </t>
    </r>
    <r>
      <rPr>
        <b/>
        <sz val="9"/>
        <color indexed="10"/>
        <rFont val="Arial"/>
        <family val="2"/>
      </rPr>
      <t>2009520010105</t>
    </r>
    <r>
      <rPr>
        <sz val="9"/>
        <rFont val="Arial"/>
        <family val="2"/>
      </rPr>
      <t xml:space="preserve">
</t>
    </r>
  </si>
  <si>
    <r>
      <t xml:space="preserve">Mejoramiento Cancha de Chaza El Ejido. Municipio de Pasto. </t>
    </r>
    <r>
      <rPr>
        <b/>
        <sz val="9"/>
        <color indexed="10"/>
        <rFont val="Arial"/>
        <family val="2"/>
      </rPr>
      <t>2009520010106</t>
    </r>
  </si>
  <si>
    <r>
      <t xml:space="preserve">Construcción segunda etapa Polideportivo San Juan de Pasto. Municipio de Pasto. </t>
    </r>
    <r>
      <rPr>
        <b/>
        <sz val="9"/>
        <color indexed="10"/>
        <rFont val="Arial"/>
        <family val="2"/>
      </rPr>
      <t>2009520010107</t>
    </r>
  </si>
  <si>
    <r>
      <t xml:space="preserve">Construcción polideportivo barrio San Antonio de Padua. Municipio de Pasto.  </t>
    </r>
    <r>
      <rPr>
        <b/>
        <sz val="9"/>
        <color indexed="10"/>
        <rFont val="Arial"/>
        <family val="2"/>
      </rPr>
      <t>2009520010108</t>
    </r>
  </si>
  <si>
    <r>
      <t xml:space="preserve">Construcción polideportivo vereda Campo Alegre - Corregimiento de El Encano. Municipio de Pasto. </t>
    </r>
    <r>
      <rPr>
        <b/>
        <sz val="9"/>
        <color indexed="10"/>
        <rFont val="Arial"/>
        <family val="2"/>
      </rPr>
      <t>2009520010109</t>
    </r>
    <r>
      <rPr>
        <sz val="9"/>
        <rFont val="Arial"/>
        <family val="2"/>
      </rPr>
      <t xml:space="preserve">
</t>
    </r>
  </si>
  <si>
    <r>
      <t xml:space="preserve">Adicional al mejoramiento de la cancha de fútbol de la Institución educativa municipal (IEM) Heraldo Romero al servicio de la IEM y de la comuna 12. Municipio de Pasto.  </t>
    </r>
    <r>
      <rPr>
        <b/>
        <sz val="9"/>
        <color indexed="10"/>
        <rFont val="Arial"/>
        <family val="2"/>
      </rPr>
      <t>2009520010114</t>
    </r>
  </si>
  <si>
    <r>
      <t xml:space="preserve">Mejoramiento polideportivo barrio Nuevo Horizonte. Municipio de Pasto.  </t>
    </r>
    <r>
      <rPr>
        <b/>
        <sz val="9"/>
        <color indexed="10"/>
        <rFont val="Arial"/>
        <family val="2"/>
      </rPr>
      <t>2009520010116</t>
    </r>
  </si>
  <si>
    <r>
      <t xml:space="preserve">Construcción polideportivo contiguo a la piscina de Aranda - Barrio Aranda. Municipio de Pasto.  </t>
    </r>
    <r>
      <rPr>
        <b/>
        <sz val="9"/>
        <color indexed="10"/>
        <rFont val="Arial"/>
        <family val="2"/>
      </rPr>
      <t>2009520010118</t>
    </r>
  </si>
  <si>
    <r>
      <t xml:space="preserve">Construcción cancha de voleibol barrio Tamasagra III. Municipio de Pasto.   </t>
    </r>
    <r>
      <rPr>
        <b/>
        <sz val="9"/>
        <color indexed="10"/>
        <rFont val="Arial"/>
        <family val="2"/>
      </rPr>
      <t>2009520010115</t>
    </r>
  </si>
  <si>
    <r>
      <t xml:space="preserve">Adecuación escenarios deportivos parque Bolívar. Municipio de Pasto. </t>
    </r>
    <r>
      <rPr>
        <b/>
        <sz val="9"/>
        <color indexed="10"/>
        <rFont val="Arial"/>
        <family val="2"/>
      </rPr>
      <t>2009520010121</t>
    </r>
  </si>
  <si>
    <r>
      <t xml:space="preserve">Mejoramiento zonas recreativas barrio Quintas de San Pedro. Municipio de Pasto.  </t>
    </r>
    <r>
      <rPr>
        <b/>
        <sz val="9"/>
        <color indexed="10"/>
        <rFont val="Arial"/>
        <family val="2"/>
      </rPr>
      <t>2009520010125</t>
    </r>
  </si>
  <si>
    <r>
      <t xml:space="preserve">Construcción polideportivo Vereda Bajo Casanare. Municipio de Pasto..  </t>
    </r>
    <r>
      <rPr>
        <b/>
        <sz val="9"/>
        <color indexed="10"/>
        <rFont val="Arial"/>
        <family val="2"/>
      </rPr>
      <t>2009520010123</t>
    </r>
  </si>
  <si>
    <r>
      <t xml:space="preserve">Construcción de escenario deportivo y recreativo barrio La Estrella. Municipio de Pasto.  </t>
    </r>
    <r>
      <rPr>
        <b/>
        <sz val="9"/>
        <color indexed="10"/>
        <rFont val="Arial"/>
        <family val="2"/>
      </rPr>
      <t>2009520010124</t>
    </r>
  </si>
  <si>
    <r>
      <t xml:space="preserve">Apoyo técnico y logístico para la preinversión, contratación y ejecución de los proyectos de infraestructura deportiva en el área urbana y rural del Municipio de Pasto.  </t>
    </r>
    <r>
      <rPr>
        <b/>
        <sz val="9"/>
        <color indexed="10"/>
        <rFont val="Arial"/>
        <family val="2"/>
      </rPr>
      <t>2008520010022</t>
    </r>
  </si>
  <si>
    <r>
      <t xml:space="preserve">Construcción cerramiento polideportivo Villa Lucía. Municipio de Pasto. </t>
    </r>
    <r>
      <rPr>
        <b/>
        <sz val="9"/>
        <color indexed="10"/>
        <rFont val="Arial"/>
        <family val="2"/>
      </rPr>
      <t>2009520010105</t>
    </r>
  </si>
  <si>
    <r>
      <t xml:space="preserve">Construcción polideportivo vereda Campo Alegre - Corregimiento de El Encano. Municipio de Pasto. </t>
    </r>
    <r>
      <rPr>
        <b/>
        <sz val="9"/>
        <color indexed="10"/>
        <rFont val="Arial"/>
        <family val="2"/>
      </rPr>
      <t>2009520010109</t>
    </r>
  </si>
  <si>
    <r>
      <t>Adecuación polideportivo barrio Juan XXIII. Municipio de Pasto</t>
    </r>
    <r>
      <rPr>
        <b/>
        <sz val="9"/>
        <rFont val="Arial"/>
        <family val="2"/>
      </rPr>
      <t xml:space="preserve">. </t>
    </r>
    <r>
      <rPr>
        <b/>
        <sz val="9"/>
        <color indexed="10"/>
        <rFont val="Arial"/>
        <family val="2"/>
      </rPr>
      <t>2009520010130</t>
    </r>
  </si>
  <si>
    <r>
      <t xml:space="preserve">Adecuación polideportivo vereda Las Enzinas - Corregimiento de Santa Bárbara - Municipio de Pasto.,  </t>
    </r>
    <r>
      <rPr>
        <b/>
        <sz val="9"/>
        <color indexed="10"/>
        <rFont val="Arial"/>
        <family val="2"/>
      </rPr>
      <t>2009520010132</t>
    </r>
  </si>
  <si>
    <r>
      <t xml:space="preserve">Construcción polideportivo barrio Jerusalem. Municipio de Pasto. </t>
    </r>
    <r>
      <rPr>
        <b/>
        <sz val="9"/>
        <color indexed="10"/>
        <rFont val="Arial"/>
        <family val="2"/>
      </rPr>
      <t>2009520010133</t>
    </r>
  </si>
  <si>
    <r>
      <t xml:space="preserve">Mejoramiento polideportivo vereda San Fernando Alto. Municipio de Pasto. </t>
    </r>
    <r>
      <rPr>
        <b/>
        <sz val="9"/>
        <color indexed="10"/>
        <rFont val="Arial"/>
        <family val="2"/>
      </rPr>
      <t>2009520010137</t>
    </r>
  </si>
  <si>
    <r>
      <t xml:space="preserve">Construcción de la pista atlética en material sintético en la Unidad Deportiva, Recreativa y Ambiental Obonuco. Municipio de Pasto. </t>
    </r>
    <r>
      <rPr>
        <b/>
        <sz val="9"/>
        <color indexed="10"/>
        <rFont val="Arial"/>
        <family val="2"/>
      </rPr>
      <t>2009520010153</t>
    </r>
    <r>
      <rPr>
        <sz val="9"/>
        <rFont val="Arial"/>
        <family val="2"/>
      </rPr>
      <t xml:space="preserve">
</t>
    </r>
  </si>
  <si>
    <r>
      <t xml:space="preserve">Adecuación polideportivo vereda El Campanero - Corregimiento de Catambuco. Municipio de Pasto. </t>
    </r>
    <r>
      <rPr>
        <b/>
        <sz val="9"/>
        <color indexed="10"/>
        <rFont val="Arial"/>
        <family val="2"/>
      </rPr>
      <t xml:space="preserve"> 2009520010172
</t>
    </r>
  </si>
  <si>
    <t>Aporte Nación.</t>
  </si>
  <si>
    <r>
      <t xml:space="preserve"> Construcción cerramiento gradería cancha de fútbol Corregimiento de Santa Bárbara; mejoramiento cancha de microfútbol corregimiento de Cabrera y, adecuaciones de los polideportivos del corregimiento de Obonuco y de los barrios de Tamasagra y Pandiaco. Municipio de Pasto.  </t>
    </r>
    <r>
      <rPr>
        <b/>
        <sz val="9"/>
        <color indexed="10"/>
        <rFont val="Arial"/>
        <family val="2"/>
      </rPr>
      <t>2009520010174</t>
    </r>
  </si>
  <si>
    <r>
      <t xml:space="preserve">Adecuación escenario deportivo Barrio Santa Bárbara. Municipio de Pasto. </t>
    </r>
    <r>
      <rPr>
        <b/>
        <sz val="9"/>
        <color indexed="10"/>
        <rFont val="Arial"/>
        <family val="2"/>
      </rPr>
      <t xml:space="preserve">2009520010176. </t>
    </r>
  </si>
  <si>
    <r>
      <t>Adecuación polideportivo vereda el Socorro (Cabecera). Corregimiento de El Socorro. Municipio de Pasto.</t>
    </r>
    <r>
      <rPr>
        <b/>
        <sz val="9"/>
        <rFont val="Arial"/>
        <family val="2"/>
      </rPr>
      <t xml:space="preserve">
</t>
    </r>
    <r>
      <rPr>
        <b/>
        <sz val="9"/>
        <color indexed="10"/>
        <rFont val="Arial"/>
        <family val="2"/>
      </rPr>
      <t>2009520010180</t>
    </r>
  </si>
  <si>
    <r>
      <t xml:space="preserve">Adecuación del sistema de paneles solares de la piscina de Aranda del Municipio de Pasto.  </t>
    </r>
    <r>
      <rPr>
        <b/>
        <sz val="9"/>
        <color indexed="10"/>
        <rFont val="Arial"/>
        <family val="2"/>
      </rPr>
      <t>2009520010188</t>
    </r>
  </si>
  <si>
    <r>
      <t xml:space="preserve"> Construcción cancha de fútbol sobre la escombrera de la quebrada Guachucal del Municipio de Pasto. </t>
    </r>
    <r>
      <rPr>
        <b/>
        <sz val="9"/>
        <color indexed="10"/>
        <rFont val="Arial"/>
        <family val="2"/>
      </rPr>
      <t>2009520010163</t>
    </r>
  </si>
  <si>
    <t>Coldeportes Nacional.</t>
  </si>
  <si>
    <r>
      <t xml:space="preserve">Construcción de la pista de ruta para patinaje, camerinos y unidad sanitaria en la Unidad Deportiva, Recreativa y Ambiental Obonuco. Municipio de Pasto, </t>
    </r>
    <r>
      <rPr>
        <b/>
        <sz val="9"/>
        <color indexed="10"/>
        <rFont val="Arial"/>
        <family val="2"/>
      </rPr>
      <t>2009520010199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</si>
</sst>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0" fillId="34" borderId="10" xfId="54" applyFont="1" applyFill="1" applyBorder="1" applyAlignment="1">
      <alignment horizontal="center" vertical="center" wrapText="1"/>
      <protection/>
    </xf>
    <xf numFmtId="49" fontId="6" fillId="35" borderId="11" xfId="54" applyNumberFormat="1" applyFont="1" applyFill="1" applyBorder="1" applyAlignment="1">
      <alignment horizontal="center" vertical="center" wrapText="1"/>
      <protection/>
    </xf>
    <xf numFmtId="49" fontId="6" fillId="35" borderId="12" xfId="54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wrapText="1"/>
    </xf>
    <xf numFmtId="193" fontId="5" fillId="0" borderId="13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10" xfId="0" applyFont="1" applyFill="1" applyBorder="1" applyAlignment="1">
      <alignment horizontal="justify" vertical="center" wrapText="1"/>
    </xf>
    <xf numFmtId="193" fontId="0" fillId="0" borderId="10" xfId="4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3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9" fontId="0" fillId="0" borderId="10" xfId="56" applyFont="1" applyFill="1" applyBorder="1" applyAlignment="1">
      <alignment horizontal="center" vertical="center"/>
    </xf>
    <xf numFmtId="193" fontId="0" fillId="0" borderId="11" xfId="0" applyNumberFormat="1" applyFont="1" applyFill="1" applyBorder="1" applyAlignment="1">
      <alignment horizontal="justify" vertical="center" wrapText="1"/>
    </xf>
    <xf numFmtId="191" fontId="0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justify" vertical="center" wrapText="1"/>
    </xf>
    <xf numFmtId="193" fontId="0" fillId="0" borderId="14" xfId="48" applyNumberFormat="1" applyFont="1" applyFill="1" applyBorder="1" applyAlignment="1">
      <alignment horizontal="center" vertical="center" wrapText="1"/>
    </xf>
    <xf numFmtId="193" fontId="0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193" fontId="5" fillId="0" borderId="16" xfId="0" applyNumberFormat="1" applyFont="1" applyBorder="1" applyAlignment="1">
      <alignment wrapText="1"/>
    </xf>
    <xf numFmtId="193" fontId="5" fillId="0" borderId="17" xfId="0" applyNumberFormat="1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7" fillId="0" borderId="10" xfId="0" applyFont="1" applyFill="1" applyBorder="1" applyAlignment="1">
      <alignment horizontal="justify" vertical="center" wrapText="1"/>
    </xf>
    <xf numFmtId="19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36" borderId="12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193" fontId="0" fillId="0" borderId="14" xfId="0" applyNumberFormat="1" applyFont="1" applyFill="1" applyBorder="1" applyAlignment="1">
      <alignment horizontal="justify" vertical="center" wrapText="1"/>
    </xf>
    <xf numFmtId="193" fontId="0" fillId="0" borderId="20" xfId="0" applyNumberFormat="1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20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5" fillId="38" borderId="12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wrapText="1"/>
    </xf>
    <xf numFmtId="3" fontId="5" fillId="0" borderId="25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35" borderId="10" xfId="54" applyFont="1" applyFill="1" applyBorder="1" applyAlignment="1">
      <alignment horizontal="center" vertical="center" wrapText="1"/>
      <protection/>
    </xf>
    <xf numFmtId="49" fontId="6" fillId="35" borderId="10" xfId="54" applyNumberFormat="1" applyFont="1" applyFill="1" applyBorder="1" applyAlignment="1">
      <alignment horizontal="center" vertical="center" wrapText="1"/>
      <protection/>
    </xf>
    <xf numFmtId="49" fontId="0" fillId="35" borderId="19" xfId="54" applyNumberFormat="1" applyFont="1" applyFill="1" applyBorder="1" applyAlignment="1">
      <alignment horizontal="center" vertical="center" wrapText="1"/>
      <protection/>
    </xf>
    <xf numFmtId="49" fontId="0" fillId="35" borderId="10" xfId="54" applyNumberFormat="1" applyFont="1" applyFill="1" applyBorder="1" applyAlignment="1">
      <alignment horizontal="center" vertical="center" wrapText="1"/>
      <protection/>
    </xf>
    <xf numFmtId="0" fontId="9" fillId="39" borderId="14" xfId="54" applyFont="1" applyFill="1" applyBorder="1" applyAlignment="1">
      <alignment horizontal="center" vertical="center" wrapText="1"/>
      <protection/>
    </xf>
    <xf numFmtId="0" fontId="9" fillId="39" borderId="20" xfId="54" applyFont="1" applyFill="1" applyBorder="1" applyAlignment="1">
      <alignment horizontal="center" vertical="center" wrapText="1"/>
      <protection/>
    </xf>
    <xf numFmtId="0" fontId="9" fillId="39" borderId="24" xfId="54" applyFont="1" applyFill="1" applyBorder="1" applyAlignment="1">
      <alignment horizontal="center" vertical="center" wrapText="1"/>
      <protection/>
    </xf>
    <xf numFmtId="0" fontId="9" fillId="39" borderId="10" xfId="54" applyFont="1" applyFill="1" applyBorder="1" applyAlignment="1">
      <alignment horizontal="center" vertical="center" wrapText="1"/>
      <protection/>
    </xf>
    <xf numFmtId="0" fontId="10" fillId="34" borderId="21" xfId="54" applyFont="1" applyFill="1" applyBorder="1" applyAlignment="1">
      <alignment horizontal="center" vertical="center" wrapText="1"/>
      <protection/>
    </xf>
    <xf numFmtId="0" fontId="10" fillId="34" borderId="22" xfId="54" applyFont="1" applyFill="1" applyBorder="1" applyAlignment="1">
      <alignment horizontal="center" vertical="center" wrapText="1"/>
      <protection/>
    </xf>
    <xf numFmtId="0" fontId="10" fillId="34" borderId="26" xfId="54" applyFont="1" applyFill="1" applyBorder="1" applyAlignment="1">
      <alignment horizontal="center" vertical="center" wrapText="1"/>
      <protection/>
    </xf>
    <xf numFmtId="0" fontId="10" fillId="34" borderId="27" xfId="5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4" fontId="0" fillId="0" borderId="24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62.421875" style="0" customWidth="1"/>
    <col min="2" max="2" width="17.8515625" style="0" customWidth="1"/>
  </cols>
  <sheetData>
    <row r="1" spans="1:2" ht="24">
      <c r="A1" s="12" t="s">
        <v>52</v>
      </c>
      <c r="B1" s="13">
        <f>110000000-B3</f>
        <v>77838068</v>
      </c>
    </row>
    <row r="2" spans="1:2" ht="24">
      <c r="A2" s="12" t="s">
        <v>53</v>
      </c>
      <c r="B2" s="13">
        <v>8987617</v>
      </c>
    </row>
    <row r="3" spans="1:2" ht="36">
      <c r="A3" s="12" t="s">
        <v>51</v>
      </c>
      <c r="B3" s="15">
        <v>32161932</v>
      </c>
    </row>
    <row r="4" spans="1:2" ht="12.75">
      <c r="A4" s="12" t="s">
        <v>39</v>
      </c>
      <c r="B4" s="13">
        <v>80000000</v>
      </c>
    </row>
    <row r="5" spans="1:2" ht="24">
      <c r="A5" s="12" t="s">
        <v>69</v>
      </c>
      <c r="B5" s="13">
        <v>69246024.9</v>
      </c>
    </row>
    <row r="6" spans="1:2" ht="12.75">
      <c r="A6" s="12" t="s">
        <v>40</v>
      </c>
      <c r="B6" s="13">
        <v>35000000</v>
      </c>
    </row>
    <row r="7" spans="1:2" ht="12.75">
      <c r="A7" s="31" t="s">
        <v>48</v>
      </c>
      <c r="B7" s="15">
        <v>40000000</v>
      </c>
    </row>
    <row r="8" spans="1:2" ht="36">
      <c r="A8" s="12" t="s">
        <v>67</v>
      </c>
      <c r="B8" s="15">
        <v>55518000</v>
      </c>
    </row>
    <row r="9" spans="1:2" ht="12.75">
      <c r="A9" s="31" t="s">
        <v>49</v>
      </c>
      <c r="B9" s="15">
        <v>40000000</v>
      </c>
    </row>
    <row r="10" spans="1:2" ht="24">
      <c r="A10" s="12" t="s">
        <v>68</v>
      </c>
      <c r="B10" s="15">
        <v>20439466</v>
      </c>
    </row>
    <row r="11" spans="1:2" ht="36">
      <c r="A11" s="12" t="s">
        <v>59</v>
      </c>
      <c r="B11" s="15">
        <v>13504088.26</v>
      </c>
    </row>
    <row r="12" spans="1:2" ht="24">
      <c r="A12" s="12" t="s">
        <v>60</v>
      </c>
      <c r="B12" s="15">
        <v>14906273</v>
      </c>
    </row>
    <row r="13" spans="1:2" ht="24">
      <c r="A13" s="12" t="s">
        <v>64</v>
      </c>
      <c r="B13" s="15">
        <v>10123426</v>
      </c>
    </row>
    <row r="14" spans="1:2" ht="24">
      <c r="A14" s="12" t="s">
        <v>65</v>
      </c>
      <c r="B14" s="15">
        <v>32212841</v>
      </c>
    </row>
    <row r="15" spans="1:2" ht="24">
      <c r="A15" s="12" t="s">
        <v>66</v>
      </c>
      <c r="B15" s="15">
        <v>32259872</v>
      </c>
    </row>
    <row r="16" spans="1:2" ht="12.75">
      <c r="A16" s="12" t="s">
        <v>41</v>
      </c>
      <c r="B16" s="13">
        <v>60000000</v>
      </c>
    </row>
    <row r="17" spans="1:2" ht="24">
      <c r="A17" s="12" t="s">
        <v>57</v>
      </c>
      <c r="B17" s="13">
        <v>49991495</v>
      </c>
    </row>
    <row r="18" spans="1:2" ht="24">
      <c r="A18" s="12" t="s">
        <v>56</v>
      </c>
      <c r="B18" s="13">
        <v>31917975.5</v>
      </c>
    </row>
    <row r="19" spans="1:2" ht="24">
      <c r="A19" s="12" t="s">
        <v>62</v>
      </c>
      <c r="B19" s="13">
        <v>32103019</v>
      </c>
    </row>
    <row r="20" spans="1:2" ht="12.75">
      <c r="A20" s="12" t="s">
        <v>42</v>
      </c>
      <c r="B20" s="13">
        <v>50000000</v>
      </c>
    </row>
    <row r="21" spans="1:2" ht="24">
      <c r="A21" s="12" t="s">
        <v>43</v>
      </c>
      <c r="B21" s="13">
        <v>40000000</v>
      </c>
    </row>
    <row r="22" spans="1:2" ht="12.75">
      <c r="A22" s="12" t="s">
        <v>47</v>
      </c>
      <c r="B22" s="13">
        <v>35000000</v>
      </c>
    </row>
    <row r="23" spans="1:2" ht="24">
      <c r="A23" s="12" t="s">
        <v>55</v>
      </c>
      <c r="B23" s="13">
        <v>149702911</v>
      </c>
    </row>
    <row r="24" spans="1:2" ht="24">
      <c r="A24" s="12" t="s">
        <v>61</v>
      </c>
      <c r="B24" s="13">
        <v>29933251.4</v>
      </c>
    </row>
    <row r="25" spans="1:2" ht="24">
      <c r="A25" s="24" t="s">
        <v>63</v>
      </c>
      <c r="B25" s="25">
        <v>63948352</v>
      </c>
    </row>
  </sheetData>
  <sheetProtection/>
  <printOptions/>
  <pageMargins left="0.17" right="0.17" top="0.54" bottom="0.43" header="0" footer="0"/>
  <pageSetup horizontalDpi="600" verticalDpi="6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P79"/>
  <sheetViews>
    <sheetView tabSelected="1" zoomScale="70" zoomScaleNormal="70" zoomScaleSheetLayoutView="85" zoomScalePageLayoutView="0" workbookViewId="0" topLeftCell="C20">
      <selection activeCell="H27" sqref="H27"/>
    </sheetView>
  </sheetViews>
  <sheetFormatPr defaultColWidth="11.421875" defaultRowHeight="12.75"/>
  <cols>
    <col min="1" max="1" width="14.421875" style="2" customWidth="1"/>
    <col min="2" max="2" width="16.140625" style="2" customWidth="1"/>
    <col min="3" max="3" width="20.7109375" style="2" customWidth="1"/>
    <col min="4" max="4" width="28.140625" style="2" customWidth="1"/>
    <col min="5" max="5" width="21.57421875" style="2" customWidth="1"/>
    <col min="6" max="6" width="14.57421875" style="2" customWidth="1"/>
    <col min="7" max="7" width="36.140625" style="2" customWidth="1"/>
    <col min="8" max="8" width="18.00390625" style="2" customWidth="1"/>
    <col min="9" max="9" width="18.421875" style="2" customWidth="1"/>
    <col min="10" max="10" width="13.8515625" style="2" customWidth="1"/>
    <col min="11" max="11" width="19.00390625" style="2" customWidth="1"/>
    <col min="12" max="12" width="18.140625" style="2" bestFit="1" customWidth="1"/>
    <col min="13" max="13" width="16.421875" style="2" customWidth="1"/>
    <col min="14" max="16384" width="11.421875" style="2" customWidth="1"/>
  </cols>
  <sheetData>
    <row r="1" spans="1:7" ht="15.75">
      <c r="A1" s="45" t="s">
        <v>34</v>
      </c>
      <c r="B1" s="46"/>
      <c r="C1" s="46"/>
      <c r="D1" s="47"/>
      <c r="E1" s="1"/>
      <c r="F1" s="1"/>
      <c r="G1" s="1"/>
    </row>
    <row r="2" spans="1:68" s="4" customFormat="1" ht="15.75">
      <c r="A2" s="49" t="s">
        <v>2</v>
      </c>
      <c r="B2" s="50"/>
      <c r="C2" s="50"/>
      <c r="D2" s="51"/>
      <c r="E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s="4" customFormat="1" ht="15">
      <c r="A3" s="34" t="s">
        <v>37</v>
      </c>
      <c r="B3" s="35"/>
      <c r="C3" s="35"/>
      <c r="D3" s="3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4" customFormat="1" ht="12">
      <c r="A4" s="3"/>
      <c r="C4" s="3"/>
      <c r="D4" s="3"/>
      <c r="E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5" customFormat="1" ht="12.75">
      <c r="A5" s="61" t="s">
        <v>21</v>
      </c>
      <c r="B5" s="64" t="s">
        <v>20</v>
      </c>
      <c r="C5" s="64" t="s">
        <v>1</v>
      </c>
      <c r="D5" s="65" t="s">
        <v>23</v>
      </c>
      <c r="E5" s="66"/>
      <c r="F5" s="58" t="s">
        <v>24</v>
      </c>
      <c r="G5" s="60" t="s">
        <v>25</v>
      </c>
      <c r="H5" s="60" t="s">
        <v>26</v>
      </c>
      <c r="I5" s="60"/>
      <c r="J5" s="60"/>
      <c r="K5" s="60"/>
      <c r="L5" s="57" t="s">
        <v>36</v>
      </c>
      <c r="M5" s="57" t="s">
        <v>27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5" customFormat="1" ht="12.75">
      <c r="A6" s="62"/>
      <c r="B6" s="64"/>
      <c r="C6" s="61"/>
      <c r="D6" s="67"/>
      <c r="E6" s="68"/>
      <c r="F6" s="58"/>
      <c r="G6" s="60"/>
      <c r="H6" s="58" t="s">
        <v>28</v>
      </c>
      <c r="I6" s="59" t="s">
        <v>29</v>
      </c>
      <c r="J6" s="59"/>
      <c r="K6" s="58" t="s">
        <v>30</v>
      </c>
      <c r="L6" s="57"/>
      <c r="M6" s="5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5" customFormat="1" ht="24">
      <c r="A7" s="63"/>
      <c r="B7" s="64"/>
      <c r="C7" s="61"/>
      <c r="D7" s="6" t="s">
        <v>31</v>
      </c>
      <c r="E7" s="6" t="s">
        <v>0</v>
      </c>
      <c r="F7" s="58"/>
      <c r="G7" s="60"/>
      <c r="H7" s="58"/>
      <c r="I7" s="7" t="s">
        <v>32</v>
      </c>
      <c r="J7" s="8" t="s">
        <v>33</v>
      </c>
      <c r="K7" s="58"/>
      <c r="L7" s="57"/>
      <c r="M7" s="5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s="18" customFormat="1" ht="60">
      <c r="A8" s="69" t="s">
        <v>22</v>
      </c>
      <c r="B8" s="69" t="s">
        <v>12</v>
      </c>
      <c r="C8" s="42" t="s">
        <v>13</v>
      </c>
      <c r="D8" s="42" t="s">
        <v>3</v>
      </c>
      <c r="E8" s="42" t="s">
        <v>4</v>
      </c>
      <c r="F8" s="43">
        <v>4700</v>
      </c>
      <c r="G8" s="12" t="s">
        <v>83</v>
      </c>
      <c r="H8" s="13"/>
      <c r="I8" s="13">
        <v>675381699.18</v>
      </c>
      <c r="J8" s="14" t="str">
        <f>J9</f>
        <v>Coldeportes Nacional.</v>
      </c>
      <c r="K8" s="15">
        <f>I8+H8</f>
        <v>675381699.18</v>
      </c>
      <c r="L8" s="37">
        <f>SUM(K8:K11)</f>
        <v>3004699086.18</v>
      </c>
      <c r="M8" s="55" t="s">
        <v>35</v>
      </c>
      <c r="N8" s="17"/>
      <c r="O8" s="17">
        <f>2400000*11.5*2</f>
        <v>55200000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</row>
    <row r="9" spans="1:68" s="18" customFormat="1" ht="60">
      <c r="A9" s="69"/>
      <c r="B9" s="69"/>
      <c r="C9" s="39"/>
      <c r="D9" s="39"/>
      <c r="E9" s="39"/>
      <c r="F9" s="44"/>
      <c r="G9" s="12" t="s">
        <v>74</v>
      </c>
      <c r="H9" s="13"/>
      <c r="I9" s="13">
        <v>2288167838</v>
      </c>
      <c r="J9" s="16" t="s">
        <v>82</v>
      </c>
      <c r="K9" s="15">
        <f>I9+H9</f>
        <v>2288167838</v>
      </c>
      <c r="L9" s="38"/>
      <c r="M9" s="5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</row>
    <row r="10" spans="1:68" s="18" customFormat="1" ht="72.75" customHeight="1">
      <c r="A10" s="69"/>
      <c r="B10" s="69"/>
      <c r="C10" s="39"/>
      <c r="D10" s="39"/>
      <c r="E10" s="39"/>
      <c r="F10" s="44"/>
      <c r="G10" s="12" t="s">
        <v>53</v>
      </c>
      <c r="H10" s="13">
        <v>8987617</v>
      </c>
      <c r="I10" s="13"/>
      <c r="J10" s="14"/>
      <c r="K10" s="15">
        <f>I10+H10</f>
        <v>8987617</v>
      </c>
      <c r="L10" s="38"/>
      <c r="M10" s="5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</row>
    <row r="11" spans="1:68" s="18" customFormat="1" ht="60">
      <c r="A11" s="69"/>
      <c r="B11" s="69"/>
      <c r="C11" s="48"/>
      <c r="D11" s="48"/>
      <c r="E11" s="48"/>
      <c r="F11" s="71"/>
      <c r="G11" s="12" t="s">
        <v>51</v>
      </c>
      <c r="H11" s="15">
        <v>32161932</v>
      </c>
      <c r="I11" s="13"/>
      <c r="J11" s="14"/>
      <c r="K11" s="15">
        <f>I11+H11</f>
        <v>32161932</v>
      </c>
      <c r="L11" s="48"/>
      <c r="M11" s="5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8" s="18" customFormat="1" ht="63.75">
      <c r="A12" s="69"/>
      <c r="B12" s="69"/>
      <c r="C12" s="19" t="s">
        <v>14</v>
      </c>
      <c r="D12" s="20" t="s">
        <v>5</v>
      </c>
      <c r="E12" s="19" t="s">
        <v>6</v>
      </c>
      <c r="F12" s="21">
        <v>0.25</v>
      </c>
      <c r="G12" s="12" t="s">
        <v>39</v>
      </c>
      <c r="H12" s="13">
        <v>80000000</v>
      </c>
      <c r="I12" s="13">
        <v>120000000</v>
      </c>
      <c r="J12" s="14" t="s">
        <v>38</v>
      </c>
      <c r="K12" s="15">
        <f>I12+H12</f>
        <v>200000000</v>
      </c>
      <c r="L12" s="22">
        <f>SUM(K12)</f>
        <v>200000000</v>
      </c>
      <c r="M12" s="5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</row>
    <row r="13" spans="1:68" s="18" customFormat="1" ht="48">
      <c r="A13" s="69"/>
      <c r="B13" s="69"/>
      <c r="C13" s="42" t="s">
        <v>15</v>
      </c>
      <c r="D13" s="42" t="s">
        <v>7</v>
      </c>
      <c r="E13" s="42" t="s">
        <v>8</v>
      </c>
      <c r="F13" s="43">
        <v>2200</v>
      </c>
      <c r="G13" s="12" t="s">
        <v>58</v>
      </c>
      <c r="H13" s="13">
        <v>69246024.9</v>
      </c>
      <c r="I13" s="13"/>
      <c r="J13" s="23"/>
      <c r="K13" s="15">
        <f aca="true" t="shared" si="0" ref="K13:K37">+H13</f>
        <v>69246024.9</v>
      </c>
      <c r="L13" s="37">
        <f>SUM(K13:K19)</f>
        <v>572185321.95</v>
      </c>
      <c r="M13" s="5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</row>
    <row r="14" spans="1:68" s="18" customFormat="1" ht="36">
      <c r="A14" s="69"/>
      <c r="B14" s="69"/>
      <c r="C14" s="39"/>
      <c r="D14" s="39"/>
      <c r="E14" s="39"/>
      <c r="F14" s="44"/>
      <c r="G14" s="12" t="s">
        <v>71</v>
      </c>
      <c r="H14" s="13">
        <v>32123765.7</v>
      </c>
      <c r="I14" s="13"/>
      <c r="J14" s="23"/>
      <c r="K14" s="15">
        <f t="shared" si="0"/>
        <v>32123765.7</v>
      </c>
      <c r="L14" s="39"/>
      <c r="M14" s="5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</row>
    <row r="15" spans="1:68" s="18" customFormat="1" ht="36">
      <c r="A15" s="69"/>
      <c r="B15" s="69"/>
      <c r="C15" s="39"/>
      <c r="D15" s="39"/>
      <c r="E15" s="39"/>
      <c r="F15" s="44"/>
      <c r="G15" s="12" t="s">
        <v>73</v>
      </c>
      <c r="H15" s="13">
        <v>20910438</v>
      </c>
      <c r="I15" s="13"/>
      <c r="J15" s="13"/>
      <c r="K15" s="15">
        <f t="shared" si="0"/>
        <v>20910438</v>
      </c>
      <c r="L15" s="39"/>
      <c r="M15" s="5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</row>
    <row r="16" spans="1:68" s="18" customFormat="1" ht="96">
      <c r="A16" s="69"/>
      <c r="B16" s="69"/>
      <c r="C16" s="39"/>
      <c r="D16" s="39"/>
      <c r="E16" s="39"/>
      <c r="F16" s="44"/>
      <c r="G16" s="12" t="s">
        <v>77</v>
      </c>
      <c r="H16" s="13"/>
      <c r="I16" s="13">
        <v>330000000</v>
      </c>
      <c r="J16" s="14" t="s">
        <v>76</v>
      </c>
      <c r="K16" s="15">
        <f>I16+H16</f>
        <v>330000000</v>
      </c>
      <c r="L16" s="39"/>
      <c r="M16" s="5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</row>
    <row r="17" spans="1:68" s="18" customFormat="1" ht="48">
      <c r="A17" s="69"/>
      <c r="B17" s="69"/>
      <c r="C17" s="39"/>
      <c r="D17" s="39"/>
      <c r="E17" s="39"/>
      <c r="F17" s="44"/>
      <c r="G17" s="12" t="s">
        <v>75</v>
      </c>
      <c r="H17" s="13">
        <v>32150767.35</v>
      </c>
      <c r="I17" s="13"/>
      <c r="J17" s="13"/>
      <c r="K17" s="15">
        <f>I17+H17</f>
        <v>32150767.35</v>
      </c>
      <c r="L17" s="39"/>
      <c r="M17" s="5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</row>
    <row r="18" spans="1:68" s="18" customFormat="1" ht="48">
      <c r="A18" s="69"/>
      <c r="B18" s="69"/>
      <c r="C18" s="39"/>
      <c r="D18" s="39"/>
      <c r="E18" s="39"/>
      <c r="F18" s="44"/>
      <c r="G18" s="12" t="s">
        <v>79</v>
      </c>
      <c r="H18" s="13">
        <v>32236326</v>
      </c>
      <c r="I18" s="13"/>
      <c r="J18" s="23"/>
      <c r="K18" s="15">
        <f>I18+H18</f>
        <v>32236326</v>
      </c>
      <c r="L18" s="39"/>
      <c r="M18" s="5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</row>
    <row r="19" spans="1:68" s="18" customFormat="1" ht="72">
      <c r="A19" s="69"/>
      <c r="B19" s="69"/>
      <c r="C19" s="39"/>
      <c r="D19" s="39"/>
      <c r="E19" s="39"/>
      <c r="F19" s="44"/>
      <c r="G19" s="12" t="s">
        <v>50</v>
      </c>
      <c r="H19" s="15">
        <v>55518000</v>
      </c>
      <c r="I19" s="13"/>
      <c r="J19" s="23"/>
      <c r="K19" s="15">
        <f t="shared" si="0"/>
        <v>55518000</v>
      </c>
      <c r="L19" s="39"/>
      <c r="M19" s="56"/>
      <c r="N19" s="17"/>
      <c r="O19" s="17"/>
      <c r="P19" s="17">
        <f>250+170+105+27+30</f>
        <v>582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</row>
    <row r="20" spans="1:68" s="18" customFormat="1" ht="24">
      <c r="A20" s="69"/>
      <c r="B20" s="69"/>
      <c r="C20" s="42" t="s">
        <v>16</v>
      </c>
      <c r="D20" s="42" t="s">
        <v>9</v>
      </c>
      <c r="E20" s="42" t="s">
        <v>10</v>
      </c>
      <c r="F20" s="43">
        <v>5500</v>
      </c>
      <c r="G20" s="12" t="s">
        <v>70</v>
      </c>
      <c r="H20" s="15">
        <v>39928998</v>
      </c>
      <c r="I20" s="13"/>
      <c r="J20" s="14"/>
      <c r="K20" s="15">
        <f t="shared" si="0"/>
        <v>39928998</v>
      </c>
      <c r="L20" s="37">
        <f>SUM(K20:K37)</f>
        <v>695438503.86</v>
      </c>
      <c r="M20" s="5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</row>
    <row r="21" spans="1:68" s="18" customFormat="1" ht="36">
      <c r="A21" s="69"/>
      <c r="B21" s="69"/>
      <c r="C21" s="39"/>
      <c r="D21" s="39"/>
      <c r="E21" s="39"/>
      <c r="F21" s="44"/>
      <c r="G21" s="12" t="s">
        <v>54</v>
      </c>
      <c r="H21" s="15">
        <v>20439466</v>
      </c>
      <c r="I21" s="13"/>
      <c r="J21" s="14"/>
      <c r="K21" s="15">
        <f>I21+H21</f>
        <v>20439466</v>
      </c>
      <c r="L21" s="38"/>
      <c r="M21" s="5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68" s="18" customFormat="1" ht="60">
      <c r="A22" s="69"/>
      <c r="B22" s="69"/>
      <c r="C22" s="39"/>
      <c r="D22" s="39"/>
      <c r="E22" s="39"/>
      <c r="F22" s="44"/>
      <c r="G22" s="12" t="s">
        <v>59</v>
      </c>
      <c r="H22" s="15">
        <v>13504088.26</v>
      </c>
      <c r="I22" s="13"/>
      <c r="J22" s="14"/>
      <c r="K22" s="15">
        <f>I22+H22</f>
        <v>13504088.26</v>
      </c>
      <c r="L22" s="38"/>
      <c r="M22" s="5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</row>
    <row r="23" spans="1:68" s="18" customFormat="1" ht="36">
      <c r="A23" s="69"/>
      <c r="B23" s="69"/>
      <c r="C23" s="39"/>
      <c r="D23" s="39"/>
      <c r="E23" s="39"/>
      <c r="F23" s="44"/>
      <c r="G23" s="12" t="s">
        <v>60</v>
      </c>
      <c r="H23" s="15">
        <v>14906273</v>
      </c>
      <c r="I23" s="13"/>
      <c r="J23" s="14"/>
      <c r="K23" s="15">
        <f>H23</f>
        <v>14906273</v>
      </c>
      <c r="L23" s="38"/>
      <c r="M23" s="5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</row>
    <row r="24" spans="1:68" s="18" customFormat="1" ht="36">
      <c r="A24" s="69"/>
      <c r="B24" s="69"/>
      <c r="C24" s="39"/>
      <c r="D24" s="39"/>
      <c r="E24" s="39"/>
      <c r="F24" s="44"/>
      <c r="G24" s="12" t="s">
        <v>64</v>
      </c>
      <c r="H24" s="15">
        <v>10123426</v>
      </c>
      <c r="I24" s="13"/>
      <c r="J24" s="14"/>
      <c r="K24" s="15">
        <v>10123426</v>
      </c>
      <c r="L24" s="38"/>
      <c r="M24" s="5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</row>
    <row r="25" spans="1:68" s="18" customFormat="1" ht="36">
      <c r="A25" s="69"/>
      <c r="B25" s="69"/>
      <c r="C25" s="39"/>
      <c r="D25" s="39"/>
      <c r="E25" s="39"/>
      <c r="F25" s="44"/>
      <c r="G25" s="12" t="s">
        <v>65</v>
      </c>
      <c r="H25" s="15">
        <v>32212841</v>
      </c>
      <c r="I25" s="13"/>
      <c r="J25" s="14"/>
      <c r="K25" s="15">
        <v>32212841</v>
      </c>
      <c r="L25" s="38"/>
      <c r="M25" s="5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</row>
    <row r="26" spans="1:68" s="18" customFormat="1" ht="36">
      <c r="A26" s="69"/>
      <c r="B26" s="69"/>
      <c r="C26" s="39"/>
      <c r="D26" s="39"/>
      <c r="E26" s="39"/>
      <c r="F26" s="44"/>
      <c r="G26" s="12" t="s">
        <v>66</v>
      </c>
      <c r="H26" s="15">
        <v>32259872</v>
      </c>
      <c r="I26" s="13"/>
      <c r="J26" s="14"/>
      <c r="K26" s="15">
        <v>32259872</v>
      </c>
      <c r="L26" s="38"/>
      <c r="M26" s="5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</row>
    <row r="27" spans="1:68" s="18" customFormat="1" ht="36">
      <c r="A27" s="69"/>
      <c r="B27" s="69"/>
      <c r="C27" s="39"/>
      <c r="D27" s="39"/>
      <c r="E27" s="39"/>
      <c r="F27" s="44"/>
      <c r="G27" s="12" t="s">
        <v>72</v>
      </c>
      <c r="H27" s="15">
        <v>63381690</v>
      </c>
      <c r="I27" s="13"/>
      <c r="J27" s="14"/>
      <c r="K27" s="15">
        <v>32148725.1</v>
      </c>
      <c r="L27" s="38"/>
      <c r="M27" s="5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</row>
    <row r="28" spans="1:68" s="18" customFormat="1" ht="36">
      <c r="A28" s="69"/>
      <c r="B28" s="69"/>
      <c r="C28" s="39"/>
      <c r="D28" s="39"/>
      <c r="E28" s="39"/>
      <c r="F28" s="44"/>
      <c r="G28" s="12" t="s">
        <v>78</v>
      </c>
      <c r="H28" s="15">
        <v>32213937</v>
      </c>
      <c r="I28" s="13"/>
      <c r="J28" s="14"/>
      <c r="K28" s="15">
        <f>H28</f>
        <v>32213937</v>
      </c>
      <c r="L28" s="38"/>
      <c r="M28" s="5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</row>
    <row r="29" spans="1:68" s="18" customFormat="1" ht="12.75">
      <c r="A29" s="69"/>
      <c r="B29" s="69"/>
      <c r="C29" s="39"/>
      <c r="D29" s="39"/>
      <c r="E29" s="39"/>
      <c r="F29" s="44"/>
      <c r="G29" s="12" t="s">
        <v>41</v>
      </c>
      <c r="H29" s="13">
        <v>60000000</v>
      </c>
      <c r="I29" s="14"/>
      <c r="J29" s="14"/>
      <c r="K29" s="15">
        <f t="shared" si="0"/>
        <v>60000000</v>
      </c>
      <c r="L29" s="39"/>
      <c r="M29" s="5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</row>
    <row r="30" spans="1:68" s="18" customFormat="1" ht="36">
      <c r="A30" s="69"/>
      <c r="B30" s="69"/>
      <c r="C30" s="39"/>
      <c r="D30" s="39"/>
      <c r="E30" s="39"/>
      <c r="F30" s="44"/>
      <c r="G30" s="12" t="s">
        <v>57</v>
      </c>
      <c r="H30" s="13">
        <v>49991495</v>
      </c>
      <c r="I30" s="14"/>
      <c r="J30" s="14"/>
      <c r="K30" s="15">
        <f t="shared" si="0"/>
        <v>49991495</v>
      </c>
      <c r="L30" s="39"/>
      <c r="M30" s="5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68" s="18" customFormat="1" ht="36">
      <c r="A31" s="69"/>
      <c r="B31" s="69"/>
      <c r="C31" s="39"/>
      <c r="D31" s="39"/>
      <c r="E31" s="39"/>
      <c r="F31" s="44"/>
      <c r="G31" s="12" t="s">
        <v>56</v>
      </c>
      <c r="H31" s="13">
        <v>31917975.5</v>
      </c>
      <c r="I31" s="14"/>
      <c r="J31" s="14"/>
      <c r="K31" s="15">
        <f t="shared" si="0"/>
        <v>31917975.5</v>
      </c>
      <c r="L31" s="39"/>
      <c r="M31" s="5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68" s="18" customFormat="1" ht="36">
      <c r="A32" s="69"/>
      <c r="B32" s="69"/>
      <c r="C32" s="39"/>
      <c r="D32" s="39"/>
      <c r="E32" s="39"/>
      <c r="F32" s="44"/>
      <c r="G32" s="12" t="s">
        <v>62</v>
      </c>
      <c r="H32" s="13">
        <v>32103019</v>
      </c>
      <c r="I32" s="14"/>
      <c r="J32" s="14"/>
      <c r="K32" s="15">
        <f t="shared" si="0"/>
        <v>32103019</v>
      </c>
      <c r="L32" s="39"/>
      <c r="M32" s="5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s="18" customFormat="1" ht="24">
      <c r="A33" s="69"/>
      <c r="B33" s="69"/>
      <c r="C33" s="39"/>
      <c r="D33" s="39"/>
      <c r="E33" s="39"/>
      <c r="F33" s="44"/>
      <c r="G33" s="12" t="s">
        <v>68</v>
      </c>
      <c r="H33" s="13">
        <v>18985477</v>
      </c>
      <c r="I33" s="14"/>
      <c r="J33" s="14"/>
      <c r="K33" s="15">
        <f t="shared" si="0"/>
        <v>18985477</v>
      </c>
      <c r="L33" s="39"/>
      <c r="M33" s="5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s="18" customFormat="1" ht="25.5" customHeight="1">
      <c r="A34" s="69"/>
      <c r="B34" s="69"/>
      <c r="C34" s="39"/>
      <c r="D34" s="39"/>
      <c r="E34" s="39"/>
      <c r="F34" s="44"/>
      <c r="G34" s="12" t="s">
        <v>42</v>
      </c>
      <c r="H34" s="13">
        <v>50000000</v>
      </c>
      <c r="I34" s="14"/>
      <c r="J34" s="14"/>
      <c r="K34" s="15">
        <f t="shared" si="0"/>
        <v>50000000</v>
      </c>
      <c r="L34" s="39"/>
      <c r="M34" s="5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s="18" customFormat="1" ht="24">
      <c r="A35" s="69"/>
      <c r="B35" s="69"/>
      <c r="C35" s="39"/>
      <c r="D35" s="39"/>
      <c r="E35" s="39"/>
      <c r="F35" s="44"/>
      <c r="G35" s="12" t="s">
        <v>43</v>
      </c>
      <c r="H35" s="13">
        <v>40000000</v>
      </c>
      <c r="I35" s="14"/>
      <c r="J35" s="14"/>
      <c r="K35" s="15">
        <f t="shared" si="0"/>
        <v>40000000</v>
      </c>
      <c r="L35" s="39"/>
      <c r="M35" s="5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s="18" customFormat="1" ht="24">
      <c r="A36" s="69"/>
      <c r="B36" s="69"/>
      <c r="C36" s="39"/>
      <c r="D36" s="39"/>
      <c r="E36" s="39"/>
      <c r="F36" s="44"/>
      <c r="G36" s="12" t="s">
        <v>47</v>
      </c>
      <c r="H36" s="13">
        <v>35000000</v>
      </c>
      <c r="I36" s="14"/>
      <c r="J36" s="14"/>
      <c r="K36" s="15">
        <f t="shared" si="0"/>
        <v>35000000</v>
      </c>
      <c r="L36" s="39"/>
      <c r="M36" s="5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s="18" customFormat="1" ht="24">
      <c r="A37" s="69"/>
      <c r="B37" s="69"/>
      <c r="C37" s="39"/>
      <c r="D37" s="39"/>
      <c r="E37" s="39"/>
      <c r="F37" s="44"/>
      <c r="G37" s="12" t="s">
        <v>55</v>
      </c>
      <c r="H37" s="13">
        <v>149702911</v>
      </c>
      <c r="I37" s="14"/>
      <c r="J37" s="14"/>
      <c r="K37" s="15">
        <f t="shared" si="0"/>
        <v>149702911</v>
      </c>
      <c r="L37" s="39"/>
      <c r="M37" s="5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s="18" customFormat="1" ht="36">
      <c r="A38" s="69"/>
      <c r="B38" s="69"/>
      <c r="C38" s="40" t="s">
        <v>17</v>
      </c>
      <c r="D38" s="42" t="s">
        <v>44</v>
      </c>
      <c r="E38" s="42" t="s">
        <v>11</v>
      </c>
      <c r="F38" s="43">
        <v>3700</v>
      </c>
      <c r="G38" s="12" t="s">
        <v>61</v>
      </c>
      <c r="H38" s="13">
        <v>29933251.4</v>
      </c>
      <c r="I38" s="14"/>
      <c r="J38" s="14"/>
      <c r="K38" s="15">
        <f>H38</f>
        <v>29933251.4</v>
      </c>
      <c r="L38" s="37">
        <f>SUM(K38:K41)</f>
        <v>363027270.98</v>
      </c>
      <c r="M38" s="5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s="18" customFormat="1" ht="36">
      <c r="A39" s="70"/>
      <c r="B39" s="70"/>
      <c r="C39" s="41"/>
      <c r="D39" s="39"/>
      <c r="E39" s="39"/>
      <c r="F39" s="44"/>
      <c r="G39" s="24" t="s">
        <v>80</v>
      </c>
      <c r="H39" s="25">
        <v>53324886.82</v>
      </c>
      <c r="I39" s="16"/>
      <c r="J39" s="16"/>
      <c r="K39" s="15">
        <f>H39</f>
        <v>53324886.82</v>
      </c>
      <c r="L39" s="38"/>
      <c r="M39" s="5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s="18" customFormat="1" ht="36">
      <c r="A40" s="70"/>
      <c r="B40" s="70"/>
      <c r="C40" s="41"/>
      <c r="D40" s="39"/>
      <c r="E40" s="39"/>
      <c r="F40" s="44"/>
      <c r="G40" s="24" t="s">
        <v>81</v>
      </c>
      <c r="H40" s="25">
        <v>215820780.76</v>
      </c>
      <c r="I40" s="16"/>
      <c r="J40" s="16"/>
      <c r="K40" s="15">
        <f>H40</f>
        <v>215820780.76</v>
      </c>
      <c r="L40" s="38"/>
      <c r="M40" s="5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s="18" customFormat="1" ht="36.75" thickBot="1">
      <c r="A41" s="70"/>
      <c r="B41" s="70"/>
      <c r="C41" s="41"/>
      <c r="D41" s="39"/>
      <c r="E41" s="39"/>
      <c r="F41" s="44"/>
      <c r="G41" s="24" t="s">
        <v>63</v>
      </c>
      <c r="H41" s="25">
        <v>63948352</v>
      </c>
      <c r="I41" s="16"/>
      <c r="J41" s="16"/>
      <c r="K41" s="26">
        <f>H41</f>
        <v>63948352</v>
      </c>
      <c r="L41" s="39"/>
      <c r="M41" s="5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13" s="11" customFormat="1" ht="16.5" thickBot="1">
      <c r="A42" s="52" t="s">
        <v>45</v>
      </c>
      <c r="B42" s="53"/>
      <c r="C42" s="53"/>
      <c r="D42" s="53"/>
      <c r="E42" s="53"/>
      <c r="F42" s="53"/>
      <c r="G42" s="54"/>
      <c r="H42" s="10">
        <f>SUM(H8:H41)</f>
        <v>1453033610.69</v>
      </c>
      <c r="I42" s="10">
        <f>SUM(I8:I41)</f>
        <v>3413549537.18</v>
      </c>
      <c r="J42" s="27"/>
      <c r="K42" s="28">
        <f>SUM(K8:K41)</f>
        <v>4835350182.969999</v>
      </c>
      <c r="L42" s="29">
        <f>SUM(L8:L41)</f>
        <v>4835350182.969999</v>
      </c>
      <c r="M42" s="30"/>
    </row>
    <row r="44" ht="12">
      <c r="H44" s="32"/>
    </row>
    <row r="45" spans="1:4" ht="15.75">
      <c r="A45" s="45" t="s">
        <v>18</v>
      </c>
      <c r="B45" s="46"/>
      <c r="C45" s="46"/>
      <c r="D45" s="47"/>
    </row>
    <row r="46" spans="1:7" ht="15.75">
      <c r="A46" s="49" t="s">
        <v>19</v>
      </c>
      <c r="B46" s="50"/>
      <c r="C46" s="50"/>
      <c r="D46" s="51"/>
      <c r="G46" s="33"/>
    </row>
    <row r="47" spans="1:7" ht="15">
      <c r="A47" s="34" t="s">
        <v>46</v>
      </c>
      <c r="B47" s="35"/>
      <c r="C47" s="35"/>
      <c r="D47" s="36"/>
      <c r="G47" s="33"/>
    </row>
    <row r="48" ht="12">
      <c r="G48" s="33"/>
    </row>
    <row r="68" ht="14.25">
      <c r="D68" s="9"/>
    </row>
    <row r="69" ht="14.25">
      <c r="D69" s="9"/>
    </row>
    <row r="70" ht="14.25">
      <c r="D70" s="9"/>
    </row>
    <row r="71" ht="14.25">
      <c r="D71" s="9"/>
    </row>
    <row r="72" ht="14.25">
      <c r="D72" s="9"/>
    </row>
    <row r="73" ht="14.25">
      <c r="D73" s="9"/>
    </row>
    <row r="74" ht="14.25">
      <c r="D74" s="9"/>
    </row>
    <row r="75" ht="14.25">
      <c r="D75" s="9"/>
    </row>
    <row r="76" ht="14.25">
      <c r="D76" s="9"/>
    </row>
    <row r="77" ht="14.25">
      <c r="D77" s="9"/>
    </row>
    <row r="78" ht="14.25">
      <c r="D78" s="9"/>
    </row>
    <row r="79" ht="14.25">
      <c r="D79" s="9"/>
    </row>
  </sheetData>
  <sheetProtection/>
  <mergeCells count="42">
    <mergeCell ref="A1:D1"/>
    <mergeCell ref="F5:F7"/>
    <mergeCell ref="G5:G7"/>
    <mergeCell ref="A8:A41"/>
    <mergeCell ref="B8:B41"/>
    <mergeCell ref="C8:C11"/>
    <mergeCell ref="D8:D11"/>
    <mergeCell ref="E8:E11"/>
    <mergeCell ref="F8:F11"/>
    <mergeCell ref="F13:F19"/>
    <mergeCell ref="A2:D2"/>
    <mergeCell ref="A3:D3"/>
    <mergeCell ref="A5:A7"/>
    <mergeCell ref="B5:B7"/>
    <mergeCell ref="C5:C7"/>
    <mergeCell ref="D5:E6"/>
    <mergeCell ref="M8:M41"/>
    <mergeCell ref="L13:L19"/>
    <mergeCell ref="L5:L7"/>
    <mergeCell ref="M5:M7"/>
    <mergeCell ref="H6:H7"/>
    <mergeCell ref="I6:J6"/>
    <mergeCell ref="H5:K5"/>
    <mergeCell ref="K6:K7"/>
    <mergeCell ref="E20:E37"/>
    <mergeCell ref="F20:F37"/>
    <mergeCell ref="L8:L11"/>
    <mergeCell ref="A46:D46"/>
    <mergeCell ref="C13:C19"/>
    <mergeCell ref="D13:D19"/>
    <mergeCell ref="E13:E19"/>
    <mergeCell ref="A42:G42"/>
    <mergeCell ref="A47:D47"/>
    <mergeCell ref="L20:L37"/>
    <mergeCell ref="C38:C41"/>
    <mergeCell ref="D38:D41"/>
    <mergeCell ref="E38:E41"/>
    <mergeCell ref="F38:F41"/>
    <mergeCell ref="L38:L41"/>
    <mergeCell ref="C20:C37"/>
    <mergeCell ref="D20:D37"/>
    <mergeCell ref="A45:D45"/>
  </mergeCells>
  <printOptions/>
  <pageMargins left="0.46" right="0.2" top="0.29" bottom="0.33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Windows XP SP3</cp:lastModifiedBy>
  <cp:lastPrinted>2009-07-06T15:35:27Z</cp:lastPrinted>
  <dcterms:created xsi:type="dcterms:W3CDTF">2005-09-30T21:17:52Z</dcterms:created>
  <dcterms:modified xsi:type="dcterms:W3CDTF">2009-11-11T21:00:48Z</dcterms:modified>
  <cp:category/>
  <cp:version/>
  <cp:contentType/>
  <cp:contentStatus/>
</cp:coreProperties>
</file>