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POAI" sheetId="1" r:id="rId1"/>
  </sheets>
  <definedNames>
    <definedName name="_xlnm._FilterDatabase" localSheetId="0" hidden="1">'POAI'!$A$3:$AU$87</definedName>
    <definedName name="CodSec">#REF!</definedName>
    <definedName name="Matriz">#REF!</definedName>
    <definedName name="ODS">#REF!</definedName>
    <definedName name="Resultados">#REF!</definedName>
    <definedName name="Sector">#REF!</definedName>
    <definedName name="TipoMeta">#REF!</definedName>
  </definedNames>
  <calcPr fullCalcOnLoad="1"/>
</workbook>
</file>

<file path=xl/sharedStrings.xml><?xml version="1.0" encoding="utf-8"?>
<sst xmlns="http://schemas.openxmlformats.org/spreadsheetml/2006/main" count="240" uniqueCount="223">
  <si>
    <t>Programa PDT</t>
  </si>
  <si>
    <t>Pasto resiliente frente al COVID-19 desde la dimensión social</t>
  </si>
  <si>
    <t>Tod@s al aula</t>
  </si>
  <si>
    <t>Pasto con estilos de vida saludable y bienestar integral en salud</t>
  </si>
  <si>
    <t>Pasto con hambre cero</t>
  </si>
  <si>
    <t>Pasto, un municipio incluyente con las mujeres</t>
  </si>
  <si>
    <t>Pasto, un municipio incluyente con la población con orientaciones sexuales e identidades de género diversas y población LGBTI</t>
  </si>
  <si>
    <t>Pasto, un municipio incluyente con la población joven</t>
  </si>
  <si>
    <t>Pasto, un municipio incluyente con la primera infancia, infancia y familia</t>
  </si>
  <si>
    <t>Pasto, un municipio incluyente con la población adulta mayor</t>
  </si>
  <si>
    <t>Pasto, un municipio incluyente con el habitante de calle</t>
  </si>
  <si>
    <t>Pasto, un municipio incluyente con la población con discapacidad</t>
  </si>
  <si>
    <t>Víctimas, Paz y Posconflicto</t>
  </si>
  <si>
    <t>Pasto con vivienda integral para la felicidad</t>
  </si>
  <si>
    <t>Pasto con agua potable y saneamiento básico accesible, saludable, limpio y justo.</t>
  </si>
  <si>
    <t>Pasto, potencia cultural con valor universal</t>
  </si>
  <si>
    <t>Pasto una revolución deportiva.</t>
  </si>
  <si>
    <t>Pasto próspero y de oportunidades</t>
  </si>
  <si>
    <t>Pasto, construye conocimiento</t>
  </si>
  <si>
    <t>Pasto es garantía de alimentos limpios, seguros, justos y nutritivos</t>
  </si>
  <si>
    <t>Pasto, una vitrina agrícola para el mundo</t>
  </si>
  <si>
    <t>Pasto se mueve seguro, sostenible, incluyente, conectado y transparente</t>
  </si>
  <si>
    <t>Pasto con alumbrado sostenible, eficiente y justo</t>
  </si>
  <si>
    <t>Pasto resiliente frente al Covid-19 desde la dimensión Ambiental</t>
  </si>
  <si>
    <t>Pasto le apuesta al bienestar y protección animal</t>
  </si>
  <si>
    <t>Pasto resiliente frente a la pandemia por COVID- 19 desde la dimensión de Gerencia pública</t>
  </si>
  <si>
    <t>Pasto en Paz y Seguro</t>
  </si>
  <si>
    <t>Pasto seguro ante el riesgo de desastres.</t>
  </si>
  <si>
    <t>Pasto con Gobierno</t>
  </si>
  <si>
    <t>Pasto con gobierno digital, TICS seguras y de oportunidades.</t>
  </si>
  <si>
    <t>Pasto es gobernanza territorial</t>
  </si>
  <si>
    <t>41-Inclusión social</t>
  </si>
  <si>
    <t>40- Vivienda</t>
  </si>
  <si>
    <t>33- Cultura</t>
  </si>
  <si>
    <t>43-Deporte y Recreación</t>
  </si>
  <si>
    <t>17-Agricultura y Desarrollo Rural</t>
  </si>
  <si>
    <t>24-Transporte</t>
  </si>
  <si>
    <t>21-Minas y energía</t>
  </si>
  <si>
    <t>32-Ambiente y Desarrollo Sostenible</t>
  </si>
  <si>
    <t xml:space="preserve">19-Salud y Protección Social </t>
  </si>
  <si>
    <t>45-Gobierno Territorial</t>
  </si>
  <si>
    <t>Salud pública</t>
  </si>
  <si>
    <t>Calidad, cobertura y fortalecimiento de la educación inicial, prescolar, básica y media</t>
  </si>
  <si>
    <t xml:space="preserve">Atención integral de población en situación permanente de desprotección social y/o familiar </t>
  </si>
  <si>
    <t>Atención, asistencia y reparación integral a las víctimas</t>
  </si>
  <si>
    <t xml:space="preserve">Acceso a soluciones de vivienda </t>
  </si>
  <si>
    <t xml:space="preserve">Acceso de la población a los servicios de agua potable y saneamiento básico </t>
  </si>
  <si>
    <t xml:space="preserve">Gestión, protección y salvaguardia del patrimonio cultural colombiano </t>
  </si>
  <si>
    <t>Promoción y acceso efectivo a procesos culturales y artísticos</t>
  </si>
  <si>
    <t>Fomento a la recreación, la actividad física y el deporte</t>
  </si>
  <si>
    <t>Productividad y competitividad de las empresas colombianas</t>
  </si>
  <si>
    <t>Infraestructura productiva y comercialización</t>
  </si>
  <si>
    <t xml:space="preserve">Consolidación productiva del sector de energía eléctrica  </t>
  </si>
  <si>
    <t>Infraestructura red vial regional</t>
  </si>
  <si>
    <t>Fortalecimiento a la gestión y dirección de la administración pública territorial</t>
  </si>
  <si>
    <t>Fomento del desarrollo de aplicaciones, software y contenidos para impulsar la apropiación de las Tecnologías de la Información y las Comunicaciones (TIC)</t>
  </si>
  <si>
    <t>Pasto resiliente frente al COVID-19 desde la dimensión económica</t>
  </si>
  <si>
    <t>Sobretasa a la Gasolina</t>
  </si>
  <si>
    <t>Recursos de Credito</t>
  </si>
  <si>
    <t>Fortalecimiento del buen gobierno para el respeto y garantía de los derechos humanos</t>
  </si>
  <si>
    <t>Defensa Jurídica del Estado</t>
  </si>
  <si>
    <t>Recursos de Crédito</t>
  </si>
  <si>
    <t>Educación Ambiental</t>
  </si>
  <si>
    <t>FONCEP</t>
  </si>
  <si>
    <t>PEMP</t>
  </si>
  <si>
    <t>Recursos Propios Dentinación Específica</t>
  </si>
  <si>
    <t>Estampilla Electrificación Rural</t>
  </si>
  <si>
    <t xml:space="preserve">Recursos propios </t>
  </si>
  <si>
    <t>Cofinanciación Departamental y otras transferencias</t>
  </si>
  <si>
    <t xml:space="preserve">Venta de activos </t>
  </si>
  <si>
    <t>SGP SALUD</t>
  </si>
  <si>
    <t xml:space="preserve">SGP EDUCACION </t>
  </si>
  <si>
    <t>SGP DEPORTE</t>
  </si>
  <si>
    <t xml:space="preserve">SGP PROPOSITO GENERAL </t>
  </si>
  <si>
    <t>SGP CULTURAL</t>
  </si>
  <si>
    <t>SGP APSB</t>
  </si>
  <si>
    <t>Valorización</t>
  </si>
  <si>
    <t>Tasa prodeporte</t>
  </si>
  <si>
    <t>estampilla procultura</t>
  </si>
  <si>
    <t>estampilla adulto mayor</t>
  </si>
  <si>
    <t>Vigencias Anteriores (recursos de balance)</t>
  </si>
  <si>
    <t xml:space="preserve">sin situación de fondos </t>
  </si>
  <si>
    <t xml:space="preserve">Transferencias / cofinanciación </t>
  </si>
  <si>
    <t>Rendimientos financieros y propios (excedentes y utilidades)</t>
  </si>
  <si>
    <t>Pasto con cultura ciudadana, para la transformación regional.</t>
  </si>
  <si>
    <t>Pasto con infraestructura para el bienestar - VIAS</t>
  </si>
  <si>
    <t xml:space="preserve">Pasto con infraestructura para el bienestar - ELECTRIFICACIÓN </t>
  </si>
  <si>
    <t>Pasto con infraestructura para el bienestar - DEPORTES</t>
  </si>
  <si>
    <t>Pasto con infraestructura para el bienestar -. CULTURA</t>
  </si>
  <si>
    <t>RENDIMIENTOS FINANCIEROS SGP</t>
  </si>
  <si>
    <t>RECURSOS DEL BALANCE SGP</t>
  </si>
  <si>
    <t>Transferencias Departamento</t>
  </si>
  <si>
    <t xml:space="preserve">Vigencias futuras </t>
  </si>
  <si>
    <t>Utilidades</t>
  </si>
  <si>
    <t xml:space="preserve">Sector </t>
  </si>
  <si>
    <t>Consolidación productiva del sector de energía eléctrica</t>
  </si>
  <si>
    <t>Ordenamiento territorial y desarrollo
urbano</t>
  </si>
  <si>
    <t>Pasto, potencia cultural con valor universal_C</t>
  </si>
  <si>
    <t>Total presupuesto 2023</t>
  </si>
  <si>
    <t>TOTAL SGP</t>
  </si>
  <si>
    <t>TOTAL RECURSOS PROPIOS</t>
  </si>
  <si>
    <t>Total OTROS</t>
  </si>
  <si>
    <t xml:space="preserve">Programa presupuestal </t>
  </si>
  <si>
    <t>Fortalecimiento del Proceso de Planeación Estratégica Municipal, Vigencia 2023, en el municipio de Pasto</t>
  </si>
  <si>
    <t>Código BPIM</t>
  </si>
  <si>
    <t>Nombre del proyecto</t>
  </si>
  <si>
    <t xml:space="preserve">Codigo del programa presupuestal </t>
  </si>
  <si>
    <t>Fortalecimiento del Departamento Administrativo de Contratación Publica DACP para consolidar el sistema de contratación de la vigencia 2022 en la acladia del  municipio de Pasto</t>
  </si>
  <si>
    <t>Mejoramiento y recuperación del espacio público vigencia 2023 en el Municipio de Pasto</t>
  </si>
  <si>
    <t>Ordenamiento territorial y desarrollo</t>
  </si>
  <si>
    <t>Prevención y atención de desastres y emergencias.</t>
  </si>
  <si>
    <t>Implementación de la Estrategia de Internacionalización: “Pasto Conectado al Mundo 2020 - 2030” - Vigencia 2023 en el Municipio de Pasto</t>
  </si>
  <si>
    <t>2022520010046</t>
  </si>
  <si>
    <t>Implementación de la Estrategia de Comunicación pública Vigencia 2023 en el Municipio de Pasto</t>
  </si>
  <si>
    <t>23- Tecnologías de la Información y las Comunicaciones</t>
  </si>
  <si>
    <t>Fomento del desarrollo de aplicaciones, software y contenidos para impulsar la apropiación de las Tecnologías de la
Información y las Comunicaciones (TIC)</t>
  </si>
  <si>
    <t>Fortalecimiento de la Dimensión y Política de Control Interno, en el marco de los Modelos: Estándar de Control Interno (MECI) e Integrado de Planeación y Gestión (MIPG), vigencia 2023 en el Municipio de  Pasto</t>
  </si>
  <si>
    <t xml:space="preserve">Fortalecimiento de los mecanismos de defensa jurídica 2023, en el municipio de  Pasto. </t>
  </si>
  <si>
    <t>Inventario de bienes muebles y equipos vigencia 2023 Almacén general Alcaldía de Pasto</t>
  </si>
  <si>
    <t xml:space="preserve"> 2022520010131</t>
  </si>
  <si>
    <t>Fortalecimiento y operatividad del Sistema de Identificación de Potenciales Beneficiarios de Programas Sociales del Estado SISBEN Versión 2023 en el Municipio de  Pasto</t>
  </si>
  <si>
    <t>2022520010111</t>
  </si>
  <si>
    <t>Mejoramiento de las condiciones físico locativas vigencia 2023, en las sedes de la alcaldía municipal de  Pasto</t>
  </si>
  <si>
    <t>Fortalecimiento del Sistema Gestión Documental vigencia 2023 Alcaldía de Pasto</t>
  </si>
  <si>
    <t>Fortalecimiento de las tecnologías de la información y las comunicaciones vigencia 2023 del municipio  Pasto</t>
  </si>
  <si>
    <t>Fortalecimiento de la Gestión Tributaria Vigencia 2023 en el Municipio de Pasto</t>
  </si>
  <si>
    <t>Participación ciudadana y política y respeto por los derechos humanos y diversidad de creencias</t>
  </si>
  <si>
    <t>Fortalecimiento de los procesos territoriales de los Grupos Étnicos desde un enfoque diferencial y multicultural vigencia 2023 en el Municipio de Pasto</t>
  </si>
  <si>
    <t>2022520010045
2022520010063</t>
  </si>
  <si>
    <t>Fortalecimiento de la gobernanza territorial desde los procesos de participación ciudadana para la Gran Capital, Vigencia 2023 en el Municipio de Pasto 
Fortalecimiento de los procesos territoriales de los Grupos Étnicos desde un enfoque diferencial y multicultural vigencia 2023 en el Municipio de Pasto</t>
  </si>
  <si>
    <t>Fortalecimiento de escenarios de participación y oferta de oportunidades con enfoque diferencial para población joven vigencia 2023 del municipio de  Pasto</t>
  </si>
  <si>
    <t>2022520010061
2022520010062</t>
  </si>
  <si>
    <t>Fortalecimiento de la cultura y promocion del deporte formativo y la recreacion como eje de integracion social,  Vigencia 2023, en el Municipio de Pasto.
Desarrollo en la educacion de la actividad fisica, la recreacion a traves de habitos de vida saludable vigencia 2023, en el municipio de Pasto</t>
  </si>
  <si>
    <t xml:space="preserve"> Fortalecimiento de la convivencia y la seguridad ciudadana</t>
  </si>
  <si>
    <t>Inclusión productiva de pequeños productiva de pequeños productores rurales</t>
  </si>
  <si>
    <t>Desarrollo económico, agroindustrial, agropecuario, acuícola y forestal vigencia 2023, en el Municipio de Pasto.</t>
  </si>
  <si>
    <t>2022520010056
2022520010055</t>
  </si>
  <si>
    <t>Fortalecimiento del sistema organizacional  de las Plazas del Mercado vigencia 2023, en el municipio de Pasto</t>
  </si>
  <si>
    <t>Inspeccion, vigilancia y control</t>
  </si>
  <si>
    <t>Mejoramiento del sistema general de seguridad social en salud - SGSSS, vigencia 2023 en  el Municipio de Pasto</t>
  </si>
  <si>
    <t>Aseguramiento y prestación integral de servicios de salud</t>
  </si>
  <si>
    <t>12- Justicia y del Derecho</t>
  </si>
  <si>
    <t>Gestión, protección y salvaguardia del
patrimonio cultural colombiano</t>
  </si>
  <si>
    <t>Subsidios Acueducto y Alcantarillado año 2023- EMPOPASTO S.A. E.S.P.</t>
  </si>
  <si>
    <t>35-Comercio, Industria y Turismo</t>
  </si>
  <si>
    <t>2022520010051
2022520010075
 2022520010083
2022520010078</t>
  </si>
  <si>
    <t>Mejoramiento económico de los sectores afectados por pandemia, vigencia 2023 en el municipio de  Pasto.
Fortalecimiento de la competitividad a nivel nacional vigencia 2023, del municipio de Pasto
Fortalecimiento empresarial, asociativo y a emprendimientos, vigencia 2023 en el municipio de   Pasto
Desarrollo y promoción turistica vigencia 2023 del municipio de  Pasto</t>
  </si>
  <si>
    <t>2022520010065
2022520010080</t>
  </si>
  <si>
    <t>Fortalecimiento a la atención del envejecimiento humano y con bienestar
Construcción de centros vida para el adulto mayor vigencia 2023  en el municipio de Pasto</t>
  </si>
  <si>
    <t>Inclusión social y productiva para la población en situación de vulnerabilidad</t>
  </si>
  <si>
    <t>Fortalecimiento al  programa Comedores Solidarios sana nutricion y vida saludable vigencia 2023 en el municipio de Pasto</t>
  </si>
  <si>
    <t>Fortalecimiento ciudadano de los planes estratégicos de reactivación social frente al COVID 19 vigencia 2023 en el municipio de Pasto</t>
  </si>
  <si>
    <t>Fortalecimiento al programa de atención integral a la población habitante de calle y en calle vigencia 2023, en el municipio de Pasto</t>
  </si>
  <si>
    <t>Fortalecimiento a los proceso de atención para la población con discapacidad, vigencia 2023 en el Municipio de Pasto</t>
  </si>
  <si>
    <t>Control para mitigar los efectos de la pandemia del COVID 19 vigencia 2023 en el municipio de  Pasto</t>
  </si>
  <si>
    <t>Desarrollo de Estrategias de resiliencia ambiental frente a los impactos post COVID-19 - Dimensión Ambiental, vigencia 2023 en el Municipio de Pasto</t>
  </si>
  <si>
    <t>Implementación de la política pública de bienestar y protección animal, vigencia 2023 en el Municipio de Pasto</t>
  </si>
  <si>
    <t xml:space="preserve">2022520010027
2022520010026
2022520010025
2022520010024
2022520010022
2022520010020
</t>
  </si>
  <si>
    <t xml:space="preserve">Desarrollo de estrategias para el fortalecimiento de la educación y formación en cultura ciudadana , Vigencia 2023 en el Municipio de  Pasto
Fortalecimiento de la cultura participativa y atención a la diversidad, vigencia 2023 en el Municipio de  Pasto
Fortalecimiento de la cultura ciudadana en relación a la valoración, protección y uso social y responsable del medio ambiente, vigencia 2023 en el Municipio de Pasto
Desarrollo de acciones en cultura ciudadana para fortalecer la interacción en el espacio público y la movilidad, vigencia 2023 en el Municipio de   Pasto
Implementación de estrategias en cultura ciudadana para fortalecer  la convivencia y la paz, vigencia 2023 en el municipio de Pasto
 Fortalecimiento de la cultura de la legalidad un reflejo del buen ciudadano Vigencia 2023 en el municipio de  Pasto
</t>
  </si>
  <si>
    <t xml:space="preserve">2022520010119
2022520010133
2021520010068
2021520010206
2022520010125
2022520010124
2021520010194
2020520010110
</t>
  </si>
  <si>
    <t xml:space="preserve">Generación y mejoramiento del espacio público en el centro histórico de pasto vigencia 2021 en el municipio de Pasto
Construcción parque  en el barrio sumatambo -  vigencia 2022 - del municipio de Pasto
Mejoramiento del parque del corregimiento de jongovito - vigencia 2023 - del municipio de Pasto
Construcción del parque ambiental quebrada guachucal - vigencia 2023 - del municipio de Pasto”
Construcción del tramo 9 del parque lineal del río pasto vigencia 2022  en el municipio de Pasto.
Fortalecimiento de la gestión del ordenamiento territorial vigencia 2021 en el municipio de Pasto
</t>
  </si>
  <si>
    <t>Conservación del carnaval de negros y blancos versión 2023 en el municipio de pasto</t>
  </si>
  <si>
    <t xml:space="preserve">Fortalecimiento a los procesos artísticos, culturales, patrimoniales  e investigativos vigencia 2023 del municipio de pasto
Formación artística y artesanal, vigencia 2023 en el municipio de pasto
Desarrollo de pasto la gran capital lectora, vigencia 2023 en el municipio de pasto
</t>
  </si>
  <si>
    <t xml:space="preserve">2022520010089
2022520010034
2022520010037
</t>
  </si>
  <si>
    <t>Subisidio y aportes solidarios para el servicio público domiciliario de aseo estratos 1, 2 y 3 sector urbano y rural vigencia 2023, Pasto</t>
  </si>
  <si>
    <t>21-Minas y Energía</t>
  </si>
  <si>
    <t>Fortalecimiento de las competencias de la dirección administrativa de control interno disciplinario vigencia 2023 municipio de pasto</t>
  </si>
  <si>
    <t>Implementación de la unidad de atención al ciudadano, vigencia 2022 en el municipio de pasto</t>
  </si>
  <si>
    <t xml:space="preserve">Construcción y/o mejoramiento de vivienda en el sector urbano y rural vigencia 2023 del municipio de pasto
Construcción y/o mejoramiento de vivienda social para población asentada en zona riesgo y victima vigencia 2023, en el municipio de pasto
</t>
  </si>
  <si>
    <t>Implementación del programa mínimo vital de agua potable "mas agua mas verde" vigencia 2022 en el municipio de pasto</t>
  </si>
  <si>
    <t>23- Tecnologias de la Información y las Comunicaciones</t>
  </si>
  <si>
    <t>Plan Operativo Anual de Inversiones  - POAI, vigencia 2023</t>
  </si>
  <si>
    <t xml:space="preserve">Plataforma estratégica </t>
  </si>
  <si>
    <t xml:space="preserve">Fuentes de financiación </t>
  </si>
  <si>
    <t>Prestación del servicio de alumbrado público mediante contrato de concesión vigente 2015-2051 en el sector urbano y rural del Municipio de Pasto  vigencia 2023.</t>
  </si>
  <si>
    <t>2408
2409</t>
  </si>
  <si>
    <t xml:space="preserve">
Prestación de servicios de transporte público de pasajeros
Seguridad de Transporte
</t>
  </si>
  <si>
    <t>22-Educación</t>
  </si>
  <si>
    <t>Apoyo en la reivindicación de derechos y empoderamiento de las mujeres vigencia 2023, en el municipio de pasto</t>
  </si>
  <si>
    <t>Protección de derechos y generación de oportunidades para población con orientaciones sexuales e identidades de género diversas vigencia 2023, en el  municipio de pasto</t>
  </si>
  <si>
    <t>Mejoramiento de los procesos en Salud Pública en Emergencia y Desastres vigencia 2023 en el Municipio de Pasto</t>
  </si>
  <si>
    <t>Implementación de Estrategías para la Disminución del Bajo peso al Nacer, Vigencia 2023, Municipio de Pasto.</t>
  </si>
  <si>
    <t xml:space="preserve">Fortalecimiento de redes para una salud mental de calidad, vigencia 2023 Municipio de Pasto. </t>
  </si>
  <si>
    <t>Prevención de enfermedades no transmisibles vigencia 2023, en el municipio de Pasto</t>
  </si>
  <si>
    <t>Fortalecimiento de la articulación intersectorial y comunitaria en la garantía progresiva del derecho humano a la alimentación y nutrición adecuada 2023, en el Municipio de Pasto.</t>
  </si>
  <si>
    <t>Fortalecimiento del conocimiento de los Derechos Sexuales, Derechos Reproductivos Vigencia 2023 de Pasto</t>
  </si>
  <si>
    <t>Prevención de Enfermedades Transmisibles y Inmunoprevenibles  2023 del Municipio de Pasto</t>
  </si>
  <si>
    <t>Fortalecimiento de la salud humanista en poblaciones vulnerables vigencia 2023 Municipio de Pasto</t>
  </si>
  <si>
    <t>Asistencia para mejorar la gestión de la salud pública vigencia 2023 municipio de Pasto</t>
  </si>
  <si>
    <t>Mejoramiento de la salud y la seguridad en el trabajo de la población de trabajadores formal e informal vigencia 2023 en el Municipio de Pasto</t>
  </si>
  <si>
    <t>Construcción del Centro de Zoonosis vigencia 2022-2023 en el Municipio de Pasto</t>
  </si>
  <si>
    <t xml:space="preserve"> </t>
  </si>
  <si>
    <t>Control de Eventos de Vigilancia en Salud pública Vigencia 2023 en el Municipio de Pasto</t>
  </si>
  <si>
    <t>Fortalecimiento de las Acciones de Inspección, Vigilancia y Control a los Sujetos de Interes Sanitario Vigencia 2023 del municipio de  Pasto</t>
  </si>
  <si>
    <t>Fortalecimiento administrativo de la secretaria municipal de salud vigencia 2023 municipio de pasto</t>
  </si>
  <si>
    <t>Fortalecimiento del proceso de posconflicto y construcción de paz vigencia 2023 en el municipio de  Pasto</t>
  </si>
  <si>
    <t>Apoyo a la población victima del conflicto armado, vigencia 2023 en el municipio de Pasto</t>
  </si>
  <si>
    <t>Fortalecimiento de la convivencia y la seguridad ciudadana</t>
  </si>
  <si>
    <t>Fortalecimiento para operatividad casa de justicia vigencia 2023 del municipio de Pasto</t>
  </si>
  <si>
    <t>12-Justicia y del Derecho</t>
  </si>
  <si>
    <t>Promoción al acceso a la justicia</t>
  </si>
  <si>
    <t xml:space="preserve">2022520010140
2022520010085
2022520010071
2022520010081
2022520010073
2022520010070
2022520010069
2022520010087
</t>
  </si>
  <si>
    <t xml:space="preserve">Control para mitigar los efectos de la pandemia del COVID 19 vigencia 2023 en el municipio de  Pasto
Apoyo a los organismos de seguridad y control vigencia 2023 del Municipio de  Pasto
Apoyo al centro penitenciario y carcelario vigencia 2023 del Municipio de  Pasto
Fortalecimiento a la estrategia "PAZTO SEGURO" vigencia 2023 en el municipio de  Pasto
Fortalecimiento del observatorio del delito vigencia 2023 del municipio de  Pasto
Control de las infracciones urbanísticas, ambientales, comerciales y de eventos vigencia 2023 en el municipio de  Pasto
Fortalecimiento de la convivencia vigencia 2023 en el municipio de Pasto
Fortalecimiento del buen gobierno para el respeto y garantía de los derechos humanos, vigencia 2023, en el Municipio de   Pasto
</t>
  </si>
  <si>
    <t xml:space="preserve">
Prestación de servicios de transporte público de pasajeros
Seguridad de Transporte-T
</t>
  </si>
  <si>
    <t>Inventario de Bienes Inmuebles de propiedad del municipio vigencia 2023 Alcaldía de Pasto</t>
  </si>
  <si>
    <t>Fortalecimiento de los programas nacionales de  más familias en acción, jovenes en accion, red unidos, vigencia 2023, en el Municipio de Pasto.</t>
  </si>
  <si>
    <t>Desarrollo integral de la primera infancia a la juventud, y fortalecimiento de las capacidades de las familias de niñas, niños y adolescentes</t>
  </si>
  <si>
    <t xml:space="preserve">2022520010086
2022520010039
2022520010021
2022520010019
</t>
  </si>
  <si>
    <t xml:space="preserve">Mejoramiento de los centros de desarrollo infantìl nidos nutrir vigencia 2023 en el Municipio de Pasto 
 Fortalecimiento a entornos que promueven hechos de paz CDI Nidos Nutrir vigencia 2023 en el Municipio de Pasto 
 Implementación del Programa de prevención y erradicación del trabajo infanitl vigencia 2023, en el Municipio de Pasto 
 Fortalecimiento al  programa    Recuperando mi hogar  "Entorno amable" vigencia  2023  en el municipio de  Pasto
</t>
  </si>
  <si>
    <t>Fortalecimiento del desempeño ambiental de los sectores productivos</t>
  </si>
  <si>
    <t xml:space="preserve">Formulación de estrategias de crecimiento verde vigencia 2023, para el municipio de pasto. </t>
  </si>
  <si>
    <t>Conservación de la biodiversidad y sus servicios ecosistémicos</t>
  </si>
  <si>
    <t>Gestión del cambio climático para un desarrollo bajo en carbono y resiliente al clima</t>
  </si>
  <si>
    <t>Implementación de acciones en pro de una ciudad sostenible y resiliente "SEMBRANDO CAPITAL", Vigencia 2023, en el municipio de Pasto</t>
  </si>
  <si>
    <t>Fortalecimiento de la Gobernanza ambiental para el desarrollo sostenible vigencia 2023 en el municipio de Pasto</t>
  </si>
  <si>
    <t>Formación y educación ambiental para la sostenibilidad vigencia 2023 en el municipio de Pasto</t>
  </si>
  <si>
    <t>Construcción, optimización y/o mejoramiento del sistema de acueducto y alcantarillado de los sectores rurales y suburbanos, vigencia 2023 del municipio de Pasto</t>
  </si>
  <si>
    <t>Subsidio del fondo de solidaridad y redistribución de ingresos del sector rural, vigencia 2023, municipio de Pasto</t>
  </si>
  <si>
    <t>Construcción, optimizacion y/o mejoramiento de sistemas de acueducto y alcantarillado de los sectores rurales y suburbanos Vigencia 2023 del Municipio de Pasto</t>
  </si>
  <si>
    <t>Fortalecimiento al proceso de reciclaje, transferencia y manejo adecuado de residuos sólidos- vigencia 2023 en el municipio Pasto</t>
  </si>
  <si>
    <t>Desarrollo de la gestión ecológica y areas protegidas, vigencia 2023 municipio de Pasto</t>
  </si>
  <si>
    <t>Conservación de áreas de recarga hídrica y otros servicios ecosistemicos vigencia 2023 en el municipio de Pasto.</t>
  </si>
  <si>
    <t>Fortalecimiento de la gobernabilidad ambiental, vigencia 2023 en el municipio de Pasto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</si>
</sst>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 [$€-2]\ * #,##0.00_ ;_ [$€-2]\ * \-#,##0.00_ ;_ [$€-2]\ * &quot;-&quot;??_ "/>
    <numFmt numFmtId="167" formatCode="#,##0."/>
    <numFmt numFmtId="168" formatCode="_ * #,##0.00_ ;_ * \-#,##0.00_ ;_ * &quot;-&quot;??_ ;_ @_ "/>
    <numFmt numFmtId="169" formatCode="_-* #,##0.00_-;\-* #,##0.00_-;_-* &quot;-&quot;_-;_-@_-"/>
    <numFmt numFmtId="170" formatCode="_-* #,##0.0000000_-;\-* #,##0.0000000_-;_-* &quot;-&quot;_-;_-@_-"/>
    <numFmt numFmtId="171" formatCode="0.000000000"/>
    <numFmt numFmtId="172" formatCode="_-* #,##0.000_-;\-* #,##0.000_-;_-* &quot;-&quot;???_-;_-@_-"/>
    <numFmt numFmtId="173" formatCode="_(* #,##0_);_(* \(#,##0\);_(* &quot;-&quot;_);_(@_)"/>
    <numFmt numFmtId="174" formatCode="0.00_)"/>
    <numFmt numFmtId="175" formatCode="_-* #,##0.0000000000_-;\-* #,##0.0000000000_-;_-* &quot;-&quot;???_-;_-@_-"/>
    <numFmt numFmtId="176" formatCode="_-* #,##0.000000_-;\-* #,##0.000000_-;_-* &quot;-&quot;??????_-;_-@_-"/>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0"/>
    <numFmt numFmtId="182" formatCode="_-* #,##0.000000_-;\-* #,##0.000000_-;_-* &quot;-&quot;_-;_-@_-"/>
    <numFmt numFmtId="183" formatCode="_-* #,##0.00000_-;\-* #,##0.00000_-;_-* &quot;-&quot;_-;_-@_-"/>
    <numFmt numFmtId="184" formatCode="_-* #,##0.0000_-;\-* #,##0.0000_-;_-* &quot;-&quot;_-;_-@_-"/>
    <numFmt numFmtId="185" formatCode="_-* #,##0.000_-;\-* #,##0.000_-;_-* &quot;-&quot;_-;_-@_-"/>
    <numFmt numFmtId="186" formatCode="_-* #,##0.0_-;\-* #,##0.0_-;_-* &quot;-&quot;_-;_-@_-"/>
  </numFmts>
  <fonts count="57">
    <font>
      <sz val="11"/>
      <name val="Calibri"/>
      <family val="0"/>
    </font>
    <font>
      <sz val="11"/>
      <name val="Arial"/>
      <family val="0"/>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1"/>
    </font>
    <font>
      <b/>
      <sz val="11"/>
      <color indexed="8"/>
      <name val="Calibri"/>
      <family val="2"/>
    </font>
    <font>
      <b/>
      <sz val="11"/>
      <name val="Calibri"/>
      <family val="2"/>
    </font>
    <font>
      <sz val="8"/>
      <color indexed="8"/>
      <name val="Arial"/>
      <family val="2"/>
    </font>
    <font>
      <sz val="12"/>
      <name val="Courier"/>
      <family val="3"/>
    </font>
    <font>
      <sz val="11"/>
      <color indexed="9"/>
      <name val="Arial"/>
      <family val="2"/>
    </font>
    <font>
      <sz val="15"/>
      <name val="Calibri"/>
      <family val="2"/>
    </font>
    <font>
      <b/>
      <sz val="12"/>
      <name val="Century Gothic"/>
      <family val="2"/>
    </font>
    <font>
      <b/>
      <sz val="15"/>
      <color indexed="54"/>
      <name val="Calibri"/>
      <family val="2"/>
    </font>
    <font>
      <b/>
      <sz val="11"/>
      <color indexed="54"/>
      <name val="Calibri"/>
      <family val="2"/>
    </font>
    <font>
      <u val="single"/>
      <sz val="11"/>
      <color indexed="30"/>
      <name val="Calibri"/>
      <family val="2"/>
    </font>
    <font>
      <u val="single"/>
      <sz val="11"/>
      <color indexed="25"/>
      <name val="Calibri"/>
      <family val="2"/>
    </font>
    <font>
      <b/>
      <sz val="11"/>
      <color indexed="23"/>
      <name val="Calibri"/>
      <family val="2"/>
    </font>
    <font>
      <sz val="18"/>
      <color indexed="54"/>
      <name val="Calibri Light"/>
      <family val="2"/>
    </font>
    <font>
      <b/>
      <sz val="13"/>
      <color indexed="54"/>
      <name val="Calibri"/>
      <family val="2"/>
    </font>
    <font>
      <b/>
      <sz val="20"/>
      <color indexed="9"/>
      <name val="Century Gothic"/>
      <family val="2"/>
    </font>
    <font>
      <b/>
      <sz val="35"/>
      <color indexed="9"/>
      <name val="Century Gothic"/>
      <family val="2"/>
    </font>
    <font>
      <b/>
      <sz val="15"/>
      <color indexed="9"/>
      <name val="Century Gothic"/>
      <family val="2"/>
    </font>
    <font>
      <sz val="8"/>
      <name val="Segoe UI"/>
      <family val="2"/>
    </font>
    <font>
      <sz val="11"/>
      <color rgb="FF006100"/>
      <name val="Calibri"/>
      <family val="2"/>
    </font>
    <font>
      <b/>
      <sz val="11"/>
      <color rgb="FFFA7D00"/>
      <name val="Calibri"/>
      <family val="2"/>
    </font>
    <font>
      <sz val="11"/>
      <color rgb="FFFA7D00"/>
      <name val="Calibri"/>
      <family val="2"/>
    </font>
    <font>
      <b/>
      <sz val="15"/>
      <color rgb="FF435369"/>
      <name val="Calibri"/>
      <family val="2"/>
    </font>
    <font>
      <b/>
      <sz val="11"/>
      <color rgb="FF435369"/>
      <name val="Calibri"/>
      <family val="2"/>
    </font>
    <font>
      <sz val="11"/>
      <color rgb="FF3F3F76"/>
      <name val="Calibri"/>
      <family val="2"/>
    </font>
    <font>
      <u val="single"/>
      <sz val="11"/>
      <color rgb="FF0463C1"/>
      <name val="Calibri"/>
      <family val="2"/>
    </font>
    <font>
      <u val="single"/>
      <sz val="11"/>
      <color rgb="FF964F72"/>
      <name val="Calibri"/>
      <family val="2"/>
    </font>
    <font>
      <sz val="11"/>
      <color rgb="FF9C0006"/>
      <name val="Calibri"/>
      <family val="2"/>
    </font>
    <font>
      <b/>
      <sz val="11"/>
      <color rgb="FF6F6F6E"/>
      <name val="Calibri"/>
      <family val="2"/>
    </font>
    <font>
      <sz val="11"/>
      <color rgb="FF9C6500"/>
      <name val="Calibri"/>
      <family val="2"/>
    </font>
    <font>
      <b/>
      <sz val="11"/>
      <color rgb="FF3F3F3F"/>
      <name val="Calibri"/>
      <family val="2"/>
    </font>
    <font>
      <sz val="18"/>
      <color rgb="FF435369"/>
      <name val="Calibri Light"/>
      <family val="2"/>
    </font>
    <font>
      <b/>
      <sz val="13"/>
      <color rgb="FF435369"/>
      <name val="Calibri"/>
      <family val="2"/>
    </font>
    <font>
      <b/>
      <sz val="20"/>
      <color theme="0"/>
      <name val="Century Gothic"/>
      <family val="2"/>
    </font>
    <font>
      <b/>
      <sz val="35"/>
      <color theme="0"/>
      <name val="Century Gothic"/>
      <family val="2"/>
    </font>
    <font>
      <b/>
      <sz val="15"/>
      <color theme="0"/>
      <name val="Century Gothic"/>
      <family val="2"/>
    </font>
  </fonts>
  <fills count="61">
    <fill>
      <patternFill/>
    </fill>
    <fill>
      <patternFill patternType="gray125"/>
    </fill>
    <fill>
      <patternFill patternType="solid">
        <fgColor rgb="FFDEEAF6"/>
        <bgColor indexed="64"/>
      </patternFill>
    </fill>
    <fill>
      <patternFill patternType="solid">
        <fgColor indexed="31"/>
        <bgColor indexed="64"/>
      </patternFill>
    </fill>
    <fill>
      <patternFill patternType="solid">
        <fgColor rgb="FFFBE4D5"/>
        <bgColor indexed="64"/>
      </patternFill>
    </fill>
    <fill>
      <patternFill patternType="solid">
        <fgColor indexed="45"/>
        <bgColor indexed="64"/>
      </patternFill>
    </fill>
    <fill>
      <patternFill patternType="solid">
        <fgColor rgb="FFEDEDED"/>
        <bgColor indexed="64"/>
      </patternFill>
    </fill>
    <fill>
      <patternFill patternType="solid">
        <fgColor indexed="42"/>
        <bgColor indexed="64"/>
      </patternFill>
    </fill>
    <fill>
      <patternFill patternType="solid">
        <fgColor rgb="FFFFF2CB"/>
        <bgColor indexed="64"/>
      </patternFill>
    </fill>
    <fill>
      <patternFill patternType="solid">
        <fgColor indexed="46"/>
        <bgColor indexed="64"/>
      </patternFill>
    </fill>
    <fill>
      <patternFill patternType="solid">
        <fgColor rgb="FFD9E3F3"/>
        <bgColor indexed="64"/>
      </patternFill>
    </fill>
    <fill>
      <patternFill patternType="solid">
        <fgColor indexed="27"/>
        <bgColor indexed="64"/>
      </patternFill>
    </fill>
    <fill>
      <patternFill patternType="solid">
        <fgColor rgb="FFE2EFD9"/>
        <bgColor indexed="64"/>
      </patternFill>
    </fill>
    <fill>
      <patternFill patternType="solid">
        <fgColor indexed="47"/>
        <bgColor indexed="64"/>
      </patternFill>
    </fill>
    <fill>
      <patternFill patternType="solid">
        <fgColor rgb="FFBED7EE"/>
        <bgColor indexed="64"/>
      </patternFill>
    </fill>
    <fill>
      <patternFill patternType="solid">
        <fgColor indexed="44"/>
        <bgColor indexed="64"/>
      </patternFill>
    </fill>
    <fill>
      <patternFill patternType="solid">
        <fgColor rgb="FFF7CAAC"/>
        <bgColor indexed="64"/>
      </patternFill>
    </fill>
    <fill>
      <patternFill patternType="solid">
        <fgColor indexed="29"/>
        <bgColor indexed="64"/>
      </patternFill>
    </fill>
    <fill>
      <patternFill patternType="solid">
        <fgColor rgb="FFDBDBDB"/>
        <bgColor indexed="64"/>
      </patternFill>
    </fill>
    <fill>
      <patternFill patternType="solid">
        <fgColor indexed="11"/>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indexed="51"/>
        <bgColor indexed="64"/>
      </patternFill>
    </fill>
    <fill>
      <patternFill patternType="solid">
        <fgColor rgb="FF9DC3E5"/>
        <bgColor indexed="64"/>
      </patternFill>
    </fill>
    <fill>
      <patternFill patternType="solid">
        <fgColor indexed="30"/>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indexed="36"/>
        <bgColor indexed="64"/>
      </patternFill>
    </fill>
    <fill>
      <patternFill patternType="solid">
        <fgColor rgb="FF8FABDB"/>
        <bgColor indexed="64"/>
      </patternFill>
    </fill>
    <fill>
      <patternFill patternType="solid">
        <fgColor indexed="49"/>
        <bgColor indexed="64"/>
      </patternFill>
    </fill>
    <fill>
      <patternFill patternType="solid">
        <fgColor rgb="FFA8D08E"/>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5C9BD5"/>
        <bgColor indexed="64"/>
      </patternFill>
    </fill>
    <fill>
      <patternFill patternType="solid">
        <fgColor indexed="62"/>
        <bgColor indexed="64"/>
      </patternFill>
    </fill>
    <fill>
      <patternFill patternType="solid">
        <fgColor rgb="FFED7B30"/>
        <bgColor indexed="64"/>
      </patternFill>
    </fill>
    <fill>
      <patternFill patternType="solid">
        <fgColor indexed="10"/>
        <bgColor indexed="64"/>
      </patternFill>
    </fill>
    <fill>
      <patternFill patternType="solid">
        <fgColor indexed="57"/>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ECECEC"/>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6600"/>
        <bgColor indexed="64"/>
      </patternFill>
    </fill>
    <fill>
      <patternFill patternType="solid">
        <fgColor rgb="FFCFCDCD"/>
        <bgColor indexed="64"/>
      </patternFill>
    </fill>
    <fill>
      <patternFill patternType="solid">
        <fgColor theme="4" tint="-0.4999699890613556"/>
        <bgColor indexed="64"/>
      </patternFill>
    </fill>
    <fill>
      <patternFill patternType="solid">
        <fgColor theme="7" tint="0.7999799847602844"/>
        <bgColor indexed="64"/>
      </patternFill>
    </fill>
    <fill>
      <patternFill patternType="solid">
        <fgColor theme="8" tint="-0.24997000396251678"/>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rgb="FF5C9BD5"/>
      </bottom>
    </border>
    <border>
      <left style="thin">
        <color rgb="FF522B57"/>
      </left>
      <right style="thin">
        <color rgb="FF522B57"/>
      </right>
      <top style="thin">
        <color rgb="FF522B57"/>
      </top>
      <bottom style="thin">
        <color rgb="FF522B57"/>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rgb="FFADCDEA"/>
      </bottom>
    </border>
    <border>
      <left>
        <color indexed="63"/>
      </left>
      <right>
        <color indexed="63"/>
      </right>
      <top>
        <color indexed="63"/>
      </top>
      <bottom style="thick">
        <color indexed="22"/>
      </bottom>
    </border>
    <border>
      <left>
        <color indexed="63"/>
      </left>
      <right>
        <color indexed="63"/>
      </right>
      <top>
        <color indexed="63"/>
      </top>
      <bottom style="medium">
        <color rgb="FF9DC3E5"/>
      </bottom>
    </border>
    <border>
      <left>
        <color indexed="63"/>
      </left>
      <right>
        <color indexed="63"/>
      </right>
      <top>
        <color indexed="63"/>
      </top>
      <bottom style="medium">
        <color indexed="30"/>
      </bottom>
    </border>
    <border>
      <left>
        <color indexed="63"/>
      </left>
      <right>
        <color indexed="63"/>
      </right>
      <top style="thin">
        <color rgb="FF5C9BD5"/>
      </top>
      <bottom style="double">
        <color rgb="FF5C9BD5"/>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double">
        <color indexed="62"/>
      </bottom>
    </border>
    <border>
      <left>
        <color indexed="63"/>
      </left>
      <right>
        <color indexed="63"/>
      </right>
      <top style="double">
        <color indexed="62"/>
      </top>
      <bottom>
        <color indexed="63"/>
      </bottom>
    </border>
    <border>
      <left>
        <color indexed="63"/>
      </left>
      <right>
        <color indexed="63"/>
      </right>
      <top>
        <color indexed="63"/>
      </top>
      <bottom style="thin">
        <color indexed="62"/>
      </bottom>
    </border>
    <border>
      <left>
        <color indexed="63"/>
      </left>
      <right>
        <color indexed="63"/>
      </right>
      <top>
        <color indexed="63"/>
      </top>
      <bottom style="thin"/>
    </border>
  </borders>
  <cellStyleXfs count="1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lignment vertical="top"/>
      <protection locked="0"/>
    </xf>
    <xf numFmtId="0" fontId="3" fillId="3" borderId="0" applyNumberFormat="0" applyBorder="0">
      <alignment vertical="top"/>
      <protection locked="0"/>
    </xf>
    <xf numFmtId="0" fontId="3" fillId="3" borderId="0" applyNumberFormat="0" applyBorder="0">
      <alignment vertical="top"/>
      <protection locked="0"/>
    </xf>
    <xf numFmtId="0" fontId="3" fillId="4" borderId="0" applyNumberFormat="0" applyBorder="0" applyAlignment="0" applyProtection="0"/>
    <xf numFmtId="0" fontId="3" fillId="5" borderId="0" applyNumberFormat="0" applyBorder="0">
      <alignment vertical="top"/>
      <protection locked="0"/>
    </xf>
    <xf numFmtId="0" fontId="3" fillId="5" borderId="0" applyNumberFormat="0" applyBorder="0">
      <alignment vertical="top"/>
      <protection locked="0"/>
    </xf>
    <xf numFmtId="0" fontId="3" fillId="5" borderId="0" applyNumberFormat="0" applyBorder="0">
      <alignment vertical="top"/>
      <protection locked="0"/>
    </xf>
    <xf numFmtId="0" fontId="3" fillId="6" borderId="0" applyNumberFormat="0" applyBorder="0" applyAlignment="0" applyProtection="0"/>
    <xf numFmtId="0" fontId="3" fillId="7" borderId="0" applyNumberFormat="0" applyBorder="0">
      <alignment vertical="top"/>
      <protection locked="0"/>
    </xf>
    <xf numFmtId="0" fontId="3" fillId="7" borderId="0" applyNumberFormat="0" applyBorder="0">
      <alignment vertical="top"/>
      <protection locked="0"/>
    </xf>
    <xf numFmtId="0" fontId="3" fillId="7" borderId="0" applyNumberFormat="0" applyBorder="0">
      <alignment vertical="top"/>
      <protection locked="0"/>
    </xf>
    <xf numFmtId="0" fontId="3" fillId="8" borderId="0" applyNumberFormat="0" applyBorder="0" applyAlignment="0" applyProtection="0"/>
    <xf numFmtId="0" fontId="3" fillId="9" borderId="0" applyNumberFormat="0" applyBorder="0">
      <alignment vertical="top"/>
      <protection locked="0"/>
    </xf>
    <xf numFmtId="0" fontId="3" fillId="9" borderId="0" applyNumberFormat="0" applyBorder="0">
      <alignment vertical="top"/>
      <protection locked="0"/>
    </xf>
    <xf numFmtId="0" fontId="3" fillId="9" borderId="0" applyNumberFormat="0" applyBorder="0">
      <alignment vertical="top"/>
      <protection locked="0"/>
    </xf>
    <xf numFmtId="0" fontId="3" fillId="10" borderId="0" applyNumberFormat="0" applyBorder="0" applyAlignment="0" applyProtection="0"/>
    <xf numFmtId="0" fontId="3" fillId="11" borderId="0" applyNumberFormat="0" applyBorder="0">
      <alignment vertical="top"/>
      <protection locked="0"/>
    </xf>
    <xf numFmtId="0" fontId="3" fillId="11" borderId="0" applyNumberFormat="0" applyBorder="0">
      <alignment vertical="top"/>
      <protection locked="0"/>
    </xf>
    <xf numFmtId="0" fontId="3" fillId="11" borderId="0" applyNumberFormat="0" applyBorder="0">
      <alignment vertical="top"/>
      <protection locked="0"/>
    </xf>
    <xf numFmtId="0" fontId="3" fillId="12" borderId="0" applyNumberFormat="0" applyBorder="0" applyAlignment="0" applyProtection="0"/>
    <xf numFmtId="0" fontId="3" fillId="13" borderId="0" applyNumberFormat="0" applyBorder="0">
      <alignment vertical="top"/>
      <protection locked="0"/>
    </xf>
    <xf numFmtId="0" fontId="3" fillId="13" borderId="0" applyNumberFormat="0" applyBorder="0">
      <alignment vertical="top"/>
      <protection locked="0"/>
    </xf>
    <xf numFmtId="0" fontId="3" fillId="13" borderId="0" applyNumberFormat="0" applyBorder="0">
      <alignment vertical="top"/>
      <protection locked="0"/>
    </xf>
    <xf numFmtId="0" fontId="3" fillId="14" borderId="0" applyNumberFormat="0" applyBorder="0" applyAlignment="0" applyProtection="0"/>
    <xf numFmtId="0" fontId="3" fillId="15" borderId="0" applyNumberFormat="0" applyBorder="0">
      <alignment vertical="top"/>
      <protection locked="0"/>
    </xf>
    <xf numFmtId="0" fontId="3" fillId="15" borderId="0" applyNumberFormat="0" applyBorder="0">
      <alignment vertical="top"/>
      <protection locked="0"/>
    </xf>
    <xf numFmtId="0" fontId="3" fillId="15" borderId="0" applyNumberFormat="0" applyBorder="0">
      <alignment vertical="top"/>
      <protection locked="0"/>
    </xf>
    <xf numFmtId="0" fontId="3" fillId="16" borderId="0" applyNumberFormat="0" applyBorder="0" applyAlignment="0" applyProtection="0"/>
    <xf numFmtId="0" fontId="3" fillId="17" borderId="0" applyNumberFormat="0" applyBorder="0">
      <alignment vertical="top"/>
      <protection locked="0"/>
    </xf>
    <xf numFmtId="0" fontId="3" fillId="17" borderId="0" applyNumberFormat="0" applyBorder="0">
      <alignment vertical="top"/>
      <protection locked="0"/>
    </xf>
    <xf numFmtId="0" fontId="3" fillId="17" borderId="0" applyNumberFormat="0" applyBorder="0">
      <alignment vertical="top"/>
      <protection locked="0"/>
    </xf>
    <xf numFmtId="0" fontId="3" fillId="18" borderId="0" applyNumberFormat="0" applyBorder="0" applyAlignment="0" applyProtection="0"/>
    <xf numFmtId="0" fontId="3" fillId="19" borderId="0" applyNumberFormat="0" applyBorder="0">
      <alignment vertical="top"/>
      <protection locked="0"/>
    </xf>
    <xf numFmtId="0" fontId="3" fillId="19" borderId="0" applyNumberFormat="0" applyBorder="0">
      <alignment vertical="top"/>
      <protection locked="0"/>
    </xf>
    <xf numFmtId="0" fontId="3" fillId="19" borderId="0" applyNumberFormat="0" applyBorder="0">
      <alignment vertical="top"/>
      <protection locked="0"/>
    </xf>
    <xf numFmtId="0" fontId="3" fillId="20" borderId="0" applyNumberFormat="0" applyBorder="0" applyAlignment="0" applyProtection="0"/>
    <xf numFmtId="0" fontId="3" fillId="9" borderId="0" applyNumberFormat="0" applyBorder="0">
      <alignment vertical="top"/>
      <protection locked="0"/>
    </xf>
    <xf numFmtId="0" fontId="3" fillId="9" borderId="0" applyNumberFormat="0" applyBorder="0">
      <alignment vertical="top"/>
      <protection locked="0"/>
    </xf>
    <xf numFmtId="0" fontId="3" fillId="9" borderId="0" applyNumberFormat="0" applyBorder="0">
      <alignment vertical="top"/>
      <protection locked="0"/>
    </xf>
    <xf numFmtId="0" fontId="3" fillId="21" borderId="0" applyNumberFormat="0" applyBorder="0" applyAlignment="0" applyProtection="0"/>
    <xf numFmtId="0" fontId="3" fillId="15" borderId="0" applyNumberFormat="0" applyBorder="0">
      <alignment vertical="top"/>
      <protection locked="0"/>
    </xf>
    <xf numFmtId="0" fontId="3" fillId="15" borderId="0" applyNumberFormat="0" applyBorder="0">
      <alignment vertical="top"/>
      <protection locked="0"/>
    </xf>
    <xf numFmtId="0" fontId="3" fillId="15" borderId="0" applyNumberFormat="0" applyBorder="0">
      <alignment vertical="top"/>
      <protection locked="0"/>
    </xf>
    <xf numFmtId="0" fontId="3" fillId="22" borderId="0" applyNumberFormat="0" applyBorder="0" applyAlignment="0" applyProtection="0"/>
    <xf numFmtId="0" fontId="3" fillId="23" borderId="0" applyNumberFormat="0" applyBorder="0">
      <alignment vertical="top"/>
      <protection locked="0"/>
    </xf>
    <xf numFmtId="0" fontId="3" fillId="23" borderId="0" applyNumberFormat="0" applyBorder="0">
      <alignment vertical="top"/>
      <protection locked="0"/>
    </xf>
    <xf numFmtId="0" fontId="3" fillId="23" borderId="0" applyNumberFormat="0" applyBorder="0">
      <alignment vertical="top"/>
      <protection locked="0"/>
    </xf>
    <xf numFmtId="0" fontId="4" fillId="24" borderId="0" applyNumberFormat="0" applyBorder="0" applyAlignment="0" applyProtection="0"/>
    <xf numFmtId="0" fontId="4" fillId="25" borderId="0" applyNumberFormat="0" applyBorder="0">
      <alignment vertical="top"/>
      <protection locked="0"/>
    </xf>
    <xf numFmtId="0" fontId="4" fillId="26" borderId="0" applyNumberFormat="0" applyBorder="0" applyAlignment="0" applyProtection="0"/>
    <xf numFmtId="0" fontId="4" fillId="17" borderId="0" applyNumberFormat="0" applyBorder="0">
      <alignment vertical="top"/>
      <protection locked="0"/>
    </xf>
    <xf numFmtId="0" fontId="4" fillId="27" borderId="0" applyNumberFormat="0" applyBorder="0" applyAlignment="0" applyProtection="0"/>
    <xf numFmtId="0" fontId="4" fillId="19" borderId="0" applyNumberFormat="0" applyBorder="0">
      <alignment vertical="top"/>
      <protection locked="0"/>
    </xf>
    <xf numFmtId="0" fontId="4" fillId="28" borderId="0" applyNumberFormat="0" applyBorder="0" applyAlignment="0" applyProtection="0"/>
    <xf numFmtId="0" fontId="4" fillId="29" borderId="0" applyNumberFormat="0" applyBorder="0">
      <alignment vertical="top"/>
      <protection locked="0"/>
    </xf>
    <xf numFmtId="0" fontId="4" fillId="30" borderId="0" applyNumberFormat="0" applyBorder="0" applyAlignment="0" applyProtection="0"/>
    <xf numFmtId="0" fontId="4" fillId="31" borderId="0" applyNumberFormat="0" applyBorder="0">
      <alignment vertical="top"/>
      <protection locked="0"/>
    </xf>
    <xf numFmtId="0" fontId="4" fillId="32" borderId="0" applyNumberFormat="0" applyBorder="0" applyAlignment="0" applyProtection="0"/>
    <xf numFmtId="0" fontId="4" fillId="33" borderId="0" applyNumberFormat="0" applyBorder="0">
      <alignment vertical="top"/>
      <protection locked="0"/>
    </xf>
    <xf numFmtId="0" fontId="5" fillId="7" borderId="0" applyNumberFormat="0" applyBorder="0">
      <alignment vertical="top"/>
      <protection locked="0"/>
    </xf>
    <xf numFmtId="0" fontId="40" fillId="34" borderId="0" applyNumberFormat="0" applyBorder="0" applyAlignment="0" applyProtection="0"/>
    <xf numFmtId="0" fontId="41" fillId="35" borderId="1" applyNumberFormat="0" applyAlignment="0" applyProtection="0"/>
    <xf numFmtId="0" fontId="6" fillId="36" borderId="2" applyNumberFormat="0">
      <alignment vertical="top"/>
      <protection locked="0"/>
    </xf>
    <xf numFmtId="0" fontId="7" fillId="37" borderId="3" applyNumberFormat="0" applyAlignment="0" applyProtection="0"/>
    <xf numFmtId="0" fontId="7" fillId="38" borderId="4" applyNumberFormat="0">
      <alignment vertical="top"/>
      <protection locked="0"/>
    </xf>
    <xf numFmtId="0" fontId="42" fillId="0" borderId="5" applyNumberFormat="0" applyFill="0" applyAlignment="0" applyProtection="0"/>
    <xf numFmtId="0" fontId="8" fillId="0" borderId="6" applyNumberFormat="0" applyFill="0">
      <alignment vertical="top"/>
      <protection locked="0"/>
    </xf>
    <xf numFmtId="0" fontId="43" fillId="0" borderId="7" applyNumberFormat="0" applyFill="0" applyAlignment="0" applyProtection="0"/>
    <xf numFmtId="0" fontId="44" fillId="0" borderId="0" applyNumberFormat="0" applyFill="0" applyBorder="0" applyAlignment="0" applyProtection="0"/>
    <xf numFmtId="0" fontId="9" fillId="0" borderId="0" applyNumberFormat="0" applyFill="0" applyBorder="0">
      <alignment vertical="top"/>
      <protection locked="0"/>
    </xf>
    <xf numFmtId="0" fontId="4" fillId="39" borderId="0" applyNumberFormat="0" applyBorder="0" applyAlignment="0" applyProtection="0"/>
    <xf numFmtId="0" fontId="4" fillId="40" borderId="0" applyNumberFormat="0" applyBorder="0">
      <alignment vertical="top"/>
      <protection locked="0"/>
    </xf>
    <xf numFmtId="0" fontId="4" fillId="41" borderId="0" applyNumberFormat="0" applyBorder="0" applyAlignment="0" applyProtection="0"/>
    <xf numFmtId="0" fontId="4" fillId="42" borderId="0" applyNumberFormat="0" applyBorder="0">
      <alignment vertical="top"/>
      <protection locked="0"/>
    </xf>
    <xf numFmtId="0" fontId="4" fillId="37" borderId="0" applyNumberFormat="0" applyBorder="0" applyAlignment="0" applyProtection="0"/>
    <xf numFmtId="0" fontId="4" fillId="43" borderId="0" applyNumberFormat="0" applyBorder="0">
      <alignment vertical="top"/>
      <protection locked="0"/>
    </xf>
    <xf numFmtId="0" fontId="4" fillId="44" borderId="0" applyNumberFormat="0" applyBorder="0" applyAlignment="0" applyProtection="0"/>
    <xf numFmtId="0" fontId="4" fillId="29" borderId="0" applyNumberFormat="0" applyBorder="0">
      <alignment vertical="top"/>
      <protection locked="0"/>
    </xf>
    <xf numFmtId="0" fontId="4" fillId="45" borderId="0" applyNumberFormat="0" applyBorder="0" applyAlignment="0" applyProtection="0"/>
    <xf numFmtId="0" fontId="4" fillId="31" borderId="0" applyNumberFormat="0" applyBorder="0">
      <alignment vertical="top"/>
      <protection locked="0"/>
    </xf>
    <xf numFmtId="0" fontId="4" fillId="46" borderId="0" applyNumberFormat="0" applyBorder="0" applyAlignment="0" applyProtection="0"/>
    <xf numFmtId="0" fontId="4" fillId="47" borderId="0" applyNumberFormat="0" applyBorder="0">
      <alignment vertical="top"/>
      <protection locked="0"/>
    </xf>
    <xf numFmtId="0" fontId="45" fillId="48" borderId="1" applyNumberFormat="0" applyAlignment="0" applyProtection="0"/>
    <xf numFmtId="0" fontId="10" fillId="13" borderId="2" applyNumberFormat="0">
      <alignment vertical="top"/>
      <protection locked="0"/>
    </xf>
    <xf numFmtId="166" fontId="2" fillId="0" borderId="0" applyFont="0" applyFill="0" applyBorder="0">
      <alignment vertical="top"/>
      <protection locked="0"/>
    </xf>
    <xf numFmtId="166" fontId="2" fillId="0" borderId="0" applyFont="0" applyFill="0" applyBorder="0">
      <alignment vertical="top"/>
      <protection locked="0"/>
    </xf>
    <xf numFmtId="167" fontId="11" fillId="0" borderId="0">
      <alignment/>
      <protection locked="0"/>
    </xf>
    <xf numFmtId="167" fontId="11" fillId="0" borderId="0">
      <alignment/>
      <protection locked="0"/>
    </xf>
    <xf numFmtId="167" fontId="11" fillId="0" borderId="0">
      <alignment/>
      <protection locked="0"/>
    </xf>
    <xf numFmtId="167" fontId="12" fillId="0" borderId="0">
      <alignment/>
      <protection locked="0"/>
    </xf>
    <xf numFmtId="167" fontId="13" fillId="0" borderId="0">
      <alignment/>
      <protection locked="0"/>
    </xf>
    <xf numFmtId="167" fontId="12" fillId="0" borderId="0">
      <alignment/>
      <protection locked="0"/>
    </xf>
    <xf numFmtId="167" fontId="13" fillId="0" borderId="0">
      <alignment/>
      <protection locked="0"/>
    </xf>
    <xf numFmtId="0" fontId="46" fillId="0" borderId="0" applyNumberFormat="0" applyFill="0" applyBorder="0" applyAlignment="0" applyProtection="0"/>
    <xf numFmtId="0" fontId="47" fillId="0" borderId="0" applyNumberFormat="0" applyFill="0" applyBorder="0" applyAlignment="0" applyProtection="0"/>
    <xf numFmtId="0" fontId="48" fillId="49" borderId="0" applyNumberFormat="0" applyBorder="0" applyAlignment="0" applyProtection="0"/>
    <xf numFmtId="0" fontId="14" fillId="5" borderId="0" applyNumberFormat="0" applyBorder="0">
      <alignment vertical="top"/>
      <protection locked="0"/>
    </xf>
    <xf numFmtId="0" fontId="49" fillId="50" borderId="8">
      <alignment/>
      <protection locked="0"/>
    </xf>
    <xf numFmtId="165" fontId="3" fillId="0" borderId="0" applyFont="0" applyFill="0" applyBorder="0">
      <alignment vertical="top"/>
      <protection locked="0"/>
    </xf>
    <xf numFmtId="41" fontId="3" fillId="0" borderId="0" applyFont="0" applyFill="0" applyBorder="0">
      <alignment vertical="top"/>
      <protection locked="0"/>
    </xf>
    <xf numFmtId="173" fontId="24" fillId="0" borderId="0" applyFont="0" applyFill="0" applyBorder="0">
      <alignment vertical="top"/>
      <protection locked="0"/>
    </xf>
    <xf numFmtId="168" fontId="2" fillId="0" borderId="0" applyFont="0" applyFill="0" applyBorder="0">
      <alignment vertical="top"/>
      <protection locked="0"/>
    </xf>
    <xf numFmtId="165" fontId="24" fillId="0" borderId="0" applyFont="0" applyFill="0" applyBorder="0">
      <alignment vertical="top"/>
      <protection locked="0"/>
    </xf>
    <xf numFmtId="164" fontId="3" fillId="0" borderId="0" applyFont="0" applyFill="0" applyBorder="0">
      <alignment vertical="top"/>
      <protection locked="0"/>
    </xf>
    <xf numFmtId="42" fontId="3" fillId="0" borderId="0" applyFont="0" applyFill="0" applyBorder="0">
      <alignment vertical="top"/>
      <protection locked="0"/>
    </xf>
    <xf numFmtId="0" fontId="50" fillId="51" borderId="0" applyNumberFormat="0" applyBorder="0" applyAlignment="0" applyProtection="0"/>
    <xf numFmtId="0" fontId="15" fillId="52" borderId="0" applyNumberFormat="0" applyBorder="0">
      <alignment vertical="top"/>
      <protection locked="0"/>
    </xf>
    <xf numFmtId="0" fontId="2" fillId="0" borderId="0">
      <alignment/>
      <protection locked="0"/>
    </xf>
    <xf numFmtId="0" fontId="2" fillId="0" borderId="0">
      <alignment/>
      <protection locked="0"/>
    </xf>
    <xf numFmtId="166" fontId="3" fillId="0" borderId="0">
      <alignment/>
      <protection locked="0"/>
    </xf>
    <xf numFmtId="0" fontId="2" fillId="0" borderId="0">
      <alignment/>
      <protection locked="0"/>
    </xf>
    <xf numFmtId="0" fontId="2" fillId="0" borderId="0">
      <alignment/>
      <protection locked="0"/>
    </xf>
    <xf numFmtId="166" fontId="3" fillId="0" borderId="0">
      <alignment/>
      <protection locked="0"/>
    </xf>
    <xf numFmtId="0" fontId="2" fillId="0" borderId="0">
      <alignment/>
      <protection locked="0"/>
    </xf>
    <xf numFmtId="166" fontId="3" fillId="0" borderId="0">
      <alignment/>
      <protection locked="0"/>
    </xf>
    <xf numFmtId="0" fontId="2" fillId="0" borderId="0">
      <alignment/>
      <protection locked="0"/>
    </xf>
    <xf numFmtId="0" fontId="2" fillId="0" borderId="0">
      <alignment/>
      <protection locked="0"/>
    </xf>
    <xf numFmtId="166" fontId="3" fillId="0" borderId="0">
      <alignment/>
      <protection locked="0"/>
    </xf>
    <xf numFmtId="166"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166" fontId="3" fillId="0" borderId="0">
      <alignment/>
      <protection locked="0"/>
    </xf>
    <xf numFmtId="166" fontId="3" fillId="0" borderId="0">
      <alignment/>
      <protection locked="0"/>
    </xf>
    <xf numFmtId="166" fontId="3" fillId="0" borderId="0">
      <alignment/>
      <protection locked="0"/>
    </xf>
    <xf numFmtId="174" fontId="25" fillId="0" borderId="0">
      <alignment/>
      <protection locked="0"/>
    </xf>
    <xf numFmtId="0" fontId="2" fillId="0" borderId="0">
      <alignment/>
      <protection locked="0"/>
    </xf>
    <xf numFmtId="0" fontId="3" fillId="0" borderId="0">
      <alignment/>
      <protection locked="0"/>
    </xf>
    <xf numFmtId="166" fontId="3" fillId="0" borderId="0">
      <alignment/>
      <protection locked="0"/>
    </xf>
    <xf numFmtId="166"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0" fillId="53" borderId="9" applyNumberFormat="0" applyFont="0" applyAlignment="0" applyProtection="0"/>
    <xf numFmtId="0" fontId="2" fillId="54" borderId="10" applyNumberFormat="0" applyFont="0">
      <alignment vertical="top"/>
      <protection locked="0"/>
    </xf>
    <xf numFmtId="0" fontId="2" fillId="54" borderId="10" applyNumberFormat="0" applyFont="0">
      <alignment vertical="top"/>
      <protection locked="0"/>
    </xf>
    <xf numFmtId="9" fontId="1" fillId="0" borderId="0" applyFont="0" applyFill="0" applyBorder="0" applyAlignment="0" applyProtection="0"/>
    <xf numFmtId="0" fontId="51" fillId="35" borderId="11" applyNumberFormat="0" applyAlignment="0" applyProtection="0"/>
    <xf numFmtId="0" fontId="16" fillId="36" borderId="12" applyNumberFormat="0">
      <alignment vertical="top"/>
      <protection locked="0"/>
    </xf>
    <xf numFmtId="0" fontId="26" fillId="55" borderId="0">
      <alignment/>
      <protection locked="0"/>
    </xf>
    <xf numFmtId="0" fontId="17" fillId="0" borderId="0" applyNumberFormat="0" applyFill="0" applyBorder="0" applyAlignment="0" applyProtection="0"/>
    <xf numFmtId="0" fontId="17" fillId="0" borderId="0" applyNumberFormat="0" applyFill="0" applyBorder="0">
      <alignment vertical="top"/>
      <protection locked="0"/>
    </xf>
    <xf numFmtId="0" fontId="18" fillId="0" borderId="0" applyNumberFormat="0" applyFill="0" applyBorder="0" applyAlignment="0" applyProtection="0"/>
    <xf numFmtId="0" fontId="18" fillId="0" borderId="0" applyNumberFormat="0" applyFill="0" applyBorder="0">
      <alignment vertical="top"/>
      <protection locked="0"/>
    </xf>
    <xf numFmtId="0" fontId="52" fillId="0" borderId="0" applyNumberFormat="0" applyFill="0" applyBorder="0" applyAlignment="0" applyProtection="0"/>
    <xf numFmtId="0" fontId="19" fillId="0" borderId="13" applyNumberFormat="0" applyFill="0">
      <alignment vertical="top"/>
      <protection locked="0"/>
    </xf>
    <xf numFmtId="0" fontId="53" fillId="0" borderId="14" applyNumberFormat="0" applyFill="0" applyAlignment="0" applyProtection="0"/>
    <xf numFmtId="0" fontId="20" fillId="0" borderId="15" applyNumberFormat="0" applyFill="0">
      <alignment vertical="top"/>
      <protection locked="0"/>
    </xf>
    <xf numFmtId="0" fontId="44" fillId="0" borderId="16" applyNumberFormat="0" applyFill="0" applyAlignment="0" applyProtection="0"/>
    <xf numFmtId="0" fontId="9" fillId="0" borderId="17" applyNumberFormat="0" applyFill="0">
      <alignment vertical="top"/>
      <protection locked="0"/>
    </xf>
    <xf numFmtId="0" fontId="21" fillId="0" borderId="0" applyNumberFormat="0" applyFill="0" applyBorder="0">
      <alignment vertical="top"/>
      <protection locked="0"/>
    </xf>
    <xf numFmtId="0" fontId="22" fillId="0" borderId="18" applyNumberFormat="0" applyFill="0" applyAlignment="0" applyProtection="0"/>
    <xf numFmtId="0" fontId="22" fillId="0" borderId="19" applyNumberFormat="0" applyFill="0">
      <alignment vertical="top"/>
      <protection locked="0"/>
    </xf>
  </cellStyleXfs>
  <cellXfs count="41">
    <xf numFmtId="0" fontId="0" fillId="0" borderId="0" xfId="0" applyAlignment="1">
      <alignment vertical="center"/>
    </xf>
    <xf numFmtId="0" fontId="0" fillId="0" borderId="0" xfId="0" applyFont="1" applyFill="1" applyBorder="1" applyAlignment="1">
      <alignment vertical="center" wrapText="1"/>
    </xf>
    <xf numFmtId="2" fontId="0" fillId="0" borderId="0" xfId="0" applyNumberFormat="1" applyFont="1" applyFill="1" applyBorder="1" applyAlignment="1">
      <alignment vertical="center" wrapText="1"/>
    </xf>
    <xf numFmtId="2" fontId="23" fillId="0" borderId="0" xfId="0" applyNumberFormat="1" applyFont="1" applyFill="1" applyBorder="1" applyAlignment="1">
      <alignment vertical="center" wrapText="1"/>
    </xf>
    <xf numFmtId="0" fontId="0" fillId="0" borderId="0" xfId="0" applyFont="1" applyFill="1" applyBorder="1" applyAlignment="1">
      <alignment horizontal="center" vertical="center" wrapText="1"/>
    </xf>
    <xf numFmtId="165" fontId="0" fillId="0" borderId="0" xfId="114" applyFont="1" applyFill="1" applyBorder="1">
      <alignment vertical="top"/>
      <protection locked="0"/>
    </xf>
    <xf numFmtId="165" fontId="0" fillId="0" borderId="0" xfId="114" applyNumberFormat="1" applyFont="1" applyFill="1" applyBorder="1">
      <alignment vertical="top"/>
      <protection locked="0"/>
    </xf>
    <xf numFmtId="4" fontId="0" fillId="0" borderId="0" xfId="0" applyNumberFormat="1" applyFont="1" applyFill="1" applyBorder="1" applyAlignment="1">
      <alignment vertical="center" wrapText="1"/>
    </xf>
    <xf numFmtId="10" fontId="0" fillId="0" borderId="0" xfId="158" applyNumberFormat="1" applyFont="1" applyFill="1" applyBorder="1" applyAlignment="1">
      <alignment vertical="center" wrapText="1"/>
    </xf>
    <xf numFmtId="2" fontId="23" fillId="56" borderId="0" xfId="0" applyNumberFormat="1" applyFont="1" applyFill="1" applyBorder="1" applyAlignment="1">
      <alignment vertical="center" wrapText="1"/>
    </xf>
    <xf numFmtId="41" fontId="23" fillId="56" borderId="0" xfId="115" applyFont="1" applyFill="1" applyBorder="1">
      <alignment vertical="top"/>
      <protection locked="0"/>
    </xf>
    <xf numFmtId="171" fontId="23" fillId="56" borderId="0" xfId="0" applyNumberFormat="1" applyFont="1" applyFill="1" applyBorder="1" applyAlignment="1">
      <alignment vertical="center" wrapText="1"/>
    </xf>
    <xf numFmtId="170" fontId="23" fillId="56" borderId="0" xfId="115" applyNumberFormat="1" applyFont="1" applyFill="1" applyBorder="1" applyAlignment="1" applyProtection="1">
      <alignment vertical="center" wrapText="1"/>
      <protection/>
    </xf>
    <xf numFmtId="41" fontId="23" fillId="56" borderId="0" xfId="115" applyFont="1" applyFill="1" applyBorder="1" applyAlignment="1" applyProtection="1">
      <alignment vertical="center" wrapText="1"/>
      <protection/>
    </xf>
    <xf numFmtId="1" fontId="27" fillId="0" borderId="0" xfId="0" applyNumberFormat="1" applyFont="1" applyFill="1" applyBorder="1" applyAlignment="1">
      <alignment vertical="center" wrapText="1"/>
    </xf>
    <xf numFmtId="1" fontId="27" fillId="0" borderId="0" xfId="115" applyNumberFormat="1" applyFont="1" applyFill="1" applyBorder="1">
      <alignment vertical="top"/>
      <protection locked="0"/>
    </xf>
    <xf numFmtId="1" fontId="0" fillId="0" borderId="0" xfId="115" applyNumberFormat="1" applyFont="1" applyFill="1" applyBorder="1" applyAlignment="1" applyProtection="1">
      <alignment horizontal="center" vertical="center" wrapText="1"/>
      <protection/>
    </xf>
    <xf numFmtId="1" fontId="54" fillId="57" borderId="20" xfId="174" applyNumberFormat="1" applyFont="1" applyFill="1" applyBorder="1" applyAlignment="1">
      <alignment horizontal="center" vertical="center" wrapText="1"/>
      <protection locked="0"/>
    </xf>
    <xf numFmtId="1" fontId="0" fillId="58" borderId="0" xfId="0" applyNumberFormat="1" applyFont="1" applyFill="1" applyBorder="1" applyAlignment="1">
      <alignment horizontal="center" vertical="center" wrapText="1"/>
    </xf>
    <xf numFmtId="1" fontId="28" fillId="58" borderId="19" xfId="174" applyNumberFormat="1" applyFont="1" applyFill="1" applyAlignment="1">
      <alignment horizontal="center" vertical="center" wrapText="1"/>
      <protection locked="0"/>
    </xf>
    <xf numFmtId="1" fontId="28" fillId="58" borderId="19" xfId="115" applyNumberFormat="1" applyFont="1" applyFill="1" applyBorder="1" applyAlignment="1">
      <alignment horizontal="center" vertical="center"/>
      <protection locked="0"/>
    </xf>
    <xf numFmtId="1" fontId="0" fillId="58" borderId="0" xfId="115" applyNumberFormat="1" applyFont="1" applyFill="1" applyBorder="1" applyAlignment="1" applyProtection="1">
      <alignment horizontal="center" vertical="center" wrapText="1"/>
      <protection/>
    </xf>
    <xf numFmtId="1" fontId="0" fillId="58" borderId="0" xfId="114" applyNumberFormat="1" applyFont="1" applyFill="1" applyBorder="1" applyAlignment="1" applyProtection="1">
      <alignment horizontal="center" vertical="center" wrapText="1"/>
      <protection/>
    </xf>
    <xf numFmtId="1" fontId="28" fillId="58" borderId="21" xfId="174" applyNumberFormat="1" applyFont="1" applyFill="1" applyBorder="1" applyAlignment="1">
      <alignment horizontal="center" vertical="center" wrapText="1"/>
      <protection locked="0"/>
    </xf>
    <xf numFmtId="1" fontId="0" fillId="58" borderId="0" xfId="114" applyNumberFormat="1" applyFont="1" applyFill="1" applyBorder="1" applyAlignment="1">
      <alignment horizontal="center" vertical="center"/>
      <protection locked="0"/>
    </xf>
    <xf numFmtId="1" fontId="28" fillId="58" borderId="19" xfId="174" applyNumberFormat="1" applyFont="1" applyFill="1" applyAlignment="1">
      <alignment horizontal="center" vertical="center" wrapText="1"/>
      <protection locked="0"/>
    </xf>
    <xf numFmtId="1" fontId="28" fillId="58" borderId="19" xfId="174" applyNumberFormat="1" applyFont="1" applyFill="1" applyAlignment="1">
      <alignment horizontal="center" vertical="center" wrapText="1"/>
      <protection locked="0"/>
    </xf>
    <xf numFmtId="41" fontId="28" fillId="58" borderId="19" xfId="115" applyFont="1" applyFill="1" applyBorder="1">
      <alignment vertical="top"/>
      <protection locked="0"/>
    </xf>
    <xf numFmtId="1" fontId="28" fillId="58" borderId="19" xfId="174" applyNumberFormat="1" applyFont="1" applyFill="1" applyAlignment="1">
      <alignment horizontal="center" vertical="center" wrapText="1"/>
      <protection locked="0"/>
    </xf>
    <xf numFmtId="41" fontId="23" fillId="56" borderId="0" xfId="115" applyNumberFormat="1" applyFont="1" applyFill="1" applyBorder="1" applyAlignment="1" applyProtection="1">
      <alignment vertical="center" wrapText="1"/>
      <protection/>
    </xf>
    <xf numFmtId="1" fontId="28" fillId="58" borderId="22" xfId="174" applyNumberFormat="1" applyFont="1" applyFill="1" applyBorder="1" applyAlignment="1">
      <alignment horizontal="center" vertical="center" wrapText="1"/>
      <protection locked="0"/>
    </xf>
    <xf numFmtId="1" fontId="28" fillId="58" borderId="0" xfId="174" applyNumberFormat="1" applyFont="1" applyFill="1" applyBorder="1" applyAlignment="1">
      <alignment horizontal="center" vertical="center" wrapText="1"/>
      <protection locked="0"/>
    </xf>
    <xf numFmtId="1" fontId="28" fillId="58" borderId="21" xfId="174" applyNumberFormat="1" applyFont="1" applyFill="1" applyBorder="1" applyAlignment="1">
      <alignment horizontal="center" vertical="center" wrapText="1"/>
      <protection locked="0"/>
    </xf>
    <xf numFmtId="1" fontId="28" fillId="58" borderId="23" xfId="174" applyNumberFormat="1" applyFont="1" applyFill="1" applyBorder="1" applyAlignment="1">
      <alignment horizontal="center" vertical="center" wrapText="1"/>
      <protection locked="0"/>
    </xf>
    <xf numFmtId="1" fontId="28" fillId="58" borderId="22" xfId="115" applyNumberFormat="1" applyFont="1" applyFill="1" applyBorder="1" applyAlignment="1">
      <alignment horizontal="center" vertical="center"/>
      <protection locked="0"/>
    </xf>
    <xf numFmtId="1" fontId="28" fillId="58" borderId="0" xfId="115" applyNumberFormat="1" applyFont="1" applyFill="1" applyBorder="1" applyAlignment="1">
      <alignment horizontal="center" vertical="center"/>
      <protection locked="0"/>
    </xf>
    <xf numFmtId="1" fontId="28" fillId="58" borderId="21" xfId="115" applyNumberFormat="1" applyFont="1" applyFill="1" applyBorder="1" applyAlignment="1">
      <alignment horizontal="center" vertical="center"/>
      <protection locked="0"/>
    </xf>
    <xf numFmtId="0" fontId="55" fillId="57" borderId="0" xfId="0" applyFont="1" applyFill="1" applyAlignment="1">
      <alignment horizontal="center" vertical="center"/>
    </xf>
    <xf numFmtId="1" fontId="28" fillId="58" borderId="19" xfId="174" applyNumberFormat="1" applyFont="1" applyFill="1" applyAlignment="1">
      <alignment horizontal="center" vertical="center" wrapText="1"/>
      <protection locked="0"/>
    </xf>
    <xf numFmtId="0" fontId="56" fillId="59" borderId="24" xfId="0" applyFont="1" applyFill="1" applyBorder="1" applyAlignment="1">
      <alignment horizontal="center" vertical="center"/>
    </xf>
    <xf numFmtId="2" fontId="54" fillId="60" borderId="24" xfId="0" applyNumberFormat="1" applyFont="1" applyFill="1" applyBorder="1" applyAlignment="1">
      <alignment horizontal="center" vertical="center" wrapText="1"/>
    </xf>
  </cellXfs>
  <cellStyles count="161">
    <cellStyle name="Normal" xfId="0"/>
    <cellStyle name="20% - Énfasis1" xfId="15"/>
    <cellStyle name="20% - Énfasis1 2" xfId="16"/>
    <cellStyle name="20% - Énfasis1 2 2" xfId="17"/>
    <cellStyle name="20% - Énfasis1 2 3" xfId="18"/>
    <cellStyle name="20% - Énfasis2" xfId="19"/>
    <cellStyle name="20% - Énfasis2 2" xfId="20"/>
    <cellStyle name="20% - Énfasis2 2 2" xfId="21"/>
    <cellStyle name="20% - Énfasis2 2 3" xfId="22"/>
    <cellStyle name="20% - Énfasis3" xfId="23"/>
    <cellStyle name="20% - Énfasis3 2" xfId="24"/>
    <cellStyle name="20% - Énfasis3 2 2" xfId="25"/>
    <cellStyle name="20% - Énfasis3 2 3" xfId="26"/>
    <cellStyle name="20% - Énfasis4" xfId="27"/>
    <cellStyle name="20% - Énfasis4 2" xfId="28"/>
    <cellStyle name="20% - Énfasis4 2 2" xfId="29"/>
    <cellStyle name="20% - Énfasis4 2 3" xfId="30"/>
    <cellStyle name="20% - Énfasis5" xfId="31"/>
    <cellStyle name="20% - Énfasis5 2" xfId="32"/>
    <cellStyle name="20% - Énfasis5 2 2" xfId="33"/>
    <cellStyle name="20% - Énfasis5 2 3" xfId="34"/>
    <cellStyle name="20% - Énfasis6" xfId="35"/>
    <cellStyle name="20% - Énfasis6 2" xfId="36"/>
    <cellStyle name="20% - Énfasis6 2 2" xfId="37"/>
    <cellStyle name="20% - Énfasis6 2 3" xfId="38"/>
    <cellStyle name="40% - Énfasis1" xfId="39"/>
    <cellStyle name="40% - Énfasis1 2" xfId="40"/>
    <cellStyle name="40% - Énfasis1 2 2" xfId="41"/>
    <cellStyle name="40% - Énfasis1 2 3" xfId="42"/>
    <cellStyle name="40% - Énfasis2" xfId="43"/>
    <cellStyle name="40% - Énfasis2 2" xfId="44"/>
    <cellStyle name="40% - Énfasis2 2 2" xfId="45"/>
    <cellStyle name="40% - Énfasis2 2 3" xfId="46"/>
    <cellStyle name="40% - Énfasis3" xfId="47"/>
    <cellStyle name="40% - Énfasis3 2" xfId="48"/>
    <cellStyle name="40% - Énfasis3 2 2" xfId="49"/>
    <cellStyle name="40% - Énfasis3 2 3" xfId="50"/>
    <cellStyle name="40% - Énfasis4" xfId="51"/>
    <cellStyle name="40% - Énfasis4 2" xfId="52"/>
    <cellStyle name="40% - Énfasis4 2 2" xfId="53"/>
    <cellStyle name="40% - Énfasis4 2 3" xfId="54"/>
    <cellStyle name="40% - Énfasis5" xfId="55"/>
    <cellStyle name="40% - Énfasis5 2" xfId="56"/>
    <cellStyle name="40% - Énfasis5 2 2" xfId="57"/>
    <cellStyle name="40% - Énfasis5 2 3" xfId="58"/>
    <cellStyle name="40% - Énfasis6" xfId="59"/>
    <cellStyle name="40% - Énfasis6 2" xfId="60"/>
    <cellStyle name="40% - Énfasis6 2 2" xfId="61"/>
    <cellStyle name="40% - Énfasis6 2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2" xfId="75"/>
    <cellStyle name="Bueno"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Euro" xfId="100"/>
    <cellStyle name="Euro 2" xfId="101"/>
    <cellStyle name="F2" xfId="102"/>
    <cellStyle name="F3" xfId="103"/>
    <cellStyle name="F4" xfId="104"/>
    <cellStyle name="F5" xfId="105"/>
    <cellStyle name="F6" xfId="106"/>
    <cellStyle name="F7" xfId="107"/>
    <cellStyle name="F8" xfId="108"/>
    <cellStyle name="Hyperlink" xfId="109"/>
    <cellStyle name="Followed Hyperlink" xfId="110"/>
    <cellStyle name="Incorrecto" xfId="111"/>
    <cellStyle name="Incorrecto 2" xfId="112"/>
    <cellStyle name="KPT04" xfId="113"/>
    <cellStyle name="Comma" xfId="114"/>
    <cellStyle name="Comma [0]" xfId="115"/>
    <cellStyle name="Millares [0] 2" xfId="116"/>
    <cellStyle name="Millares 2" xfId="117"/>
    <cellStyle name="Millares 3" xfId="118"/>
    <cellStyle name="Currency" xfId="119"/>
    <cellStyle name="Currency [0]" xfId="120"/>
    <cellStyle name="Neutral" xfId="121"/>
    <cellStyle name="Neutral 2" xfId="122"/>
    <cellStyle name="Normal 10" xfId="123"/>
    <cellStyle name="Normal 14" xfId="124"/>
    <cellStyle name="Normal 2" xfId="125"/>
    <cellStyle name="Normal 2 2" xfId="126"/>
    <cellStyle name="Normal 2 2 10" xfId="127"/>
    <cellStyle name="Normal 2 2 2" xfId="128"/>
    <cellStyle name="Normal 2 2 2 2" xfId="129"/>
    <cellStyle name="Normal 2 2 2 2 2" xfId="130"/>
    <cellStyle name="Normal 2 2 2 2 2 2" xfId="131"/>
    <cellStyle name="Normal 2 2 2 3" xfId="132"/>
    <cellStyle name="Normal 2 2 2 4" xfId="133"/>
    <cellStyle name="Normal 2 2 3" xfId="134"/>
    <cellStyle name="Normal 2 2 7" xfId="135"/>
    <cellStyle name="Normal 2 2 8" xfId="136"/>
    <cellStyle name="Normal 2 2 9" xfId="137"/>
    <cellStyle name="Normal 2 3" xfId="138"/>
    <cellStyle name="Normal 2 3 2" xfId="139"/>
    <cellStyle name="Normal 2 3 3" xfId="140"/>
    <cellStyle name="Normal 2 39" xfId="141"/>
    <cellStyle name="Normal 2 4" xfId="142"/>
    <cellStyle name="Normal 2 5" xfId="143"/>
    <cellStyle name="Normal 2 6" xfId="144"/>
    <cellStyle name="Normal 2_FUT INGRESOS 2010 Y FLS Y TESORERIA FLS AGOSTO 26" xfId="145"/>
    <cellStyle name="Normal 3" xfId="146"/>
    <cellStyle name="Normal 3 2" xfId="147"/>
    <cellStyle name="Normal 4" xfId="148"/>
    <cellStyle name="Normal 4 2" xfId="149"/>
    <cellStyle name="Normal 5" xfId="150"/>
    <cellStyle name="Normal 6" xfId="151"/>
    <cellStyle name="Normal 7" xfId="152"/>
    <cellStyle name="Normal 8" xfId="153"/>
    <cellStyle name="Normal 9" xfId="154"/>
    <cellStyle name="Notas" xfId="155"/>
    <cellStyle name="Notas 2" xfId="156"/>
    <cellStyle name="Notas 3" xfId="157"/>
    <cellStyle name="Percent" xfId="158"/>
    <cellStyle name="Salida" xfId="159"/>
    <cellStyle name="Salida 2" xfId="160"/>
    <cellStyle name="TableStyleLight1" xfId="161"/>
    <cellStyle name="Texto de advertencia" xfId="162"/>
    <cellStyle name="Texto de advertencia 2" xfId="163"/>
    <cellStyle name="Texto explicativo" xfId="164"/>
    <cellStyle name="Texto explicativo 2" xfId="165"/>
    <cellStyle name="Título" xfId="166"/>
    <cellStyle name="Título 1 2" xfId="167"/>
    <cellStyle name="Título 2" xfId="168"/>
    <cellStyle name="Título 2 2" xfId="169"/>
    <cellStyle name="Título 3" xfId="170"/>
    <cellStyle name="Título 3 2" xfId="171"/>
    <cellStyle name="Título 4" xfId="172"/>
    <cellStyle name="Total" xfId="173"/>
    <cellStyle name="Total 2"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O113"/>
  <sheetViews>
    <sheetView tabSelected="1" zoomScale="60" zoomScaleNormal="60" zoomScaleSheetLayoutView="100" zoomScalePageLayoutView="0" workbookViewId="0" topLeftCell="AC3">
      <pane ySplit="1" topLeftCell="A4" activePane="bottomLeft" state="frozen"/>
      <selection pane="topLeft" activeCell="F3" sqref="F3"/>
      <selection pane="bottomLeft" activeCell="AI19" sqref="AI19"/>
    </sheetView>
  </sheetViews>
  <sheetFormatPr defaultColWidth="0" defaultRowHeight="15" zeroHeight="1"/>
  <cols>
    <col min="1" max="1" width="87.7109375" style="1" bestFit="1" customWidth="1"/>
    <col min="2" max="2" width="49.00390625" style="1" customWidth="1"/>
    <col min="3" max="3" width="64.140625" style="1" customWidth="1"/>
    <col min="4" max="5" width="49.00390625" style="1" customWidth="1"/>
    <col min="6" max="6" width="102.00390625" style="1" customWidth="1"/>
    <col min="7" max="8" width="33.57421875" style="2" bestFit="1" customWidth="1"/>
    <col min="9" max="9" width="29.7109375" style="2" bestFit="1" customWidth="1"/>
    <col min="10" max="10" width="31.57421875" style="2" bestFit="1" customWidth="1"/>
    <col min="11" max="11" width="29.7109375" style="2" bestFit="1" customWidth="1"/>
    <col min="12" max="12" width="39.8515625" style="2" bestFit="1" customWidth="1"/>
    <col min="13" max="13" width="47.8515625" style="2" bestFit="1" customWidth="1"/>
    <col min="14" max="14" width="58.57421875" style="2" bestFit="1" customWidth="1"/>
    <col min="15" max="15" width="30.421875" style="9" customWidth="1"/>
    <col min="16" max="16" width="34.421875" style="2" bestFit="1" customWidth="1"/>
    <col min="17" max="17" width="34.28125" style="2" bestFit="1" customWidth="1"/>
    <col min="18" max="18" width="47.8515625" style="2" bestFit="1" customWidth="1"/>
    <col min="19" max="22" width="29.7109375" style="2" bestFit="1" customWidth="1"/>
    <col min="23" max="23" width="44.00390625" style="2" bestFit="1" customWidth="1"/>
    <col min="24" max="24" width="31.57421875" style="2" bestFit="1" customWidth="1"/>
    <col min="25" max="25" width="35.140625" style="2" bestFit="1" customWidth="1"/>
    <col min="26" max="26" width="31.7109375" style="2" bestFit="1" customWidth="1"/>
    <col min="27" max="27" width="30.7109375" style="2" bestFit="1" customWidth="1"/>
    <col min="28" max="28" width="43.00390625" style="2" bestFit="1" customWidth="1"/>
    <col min="29" max="29" width="34.7109375" style="2" bestFit="1" customWidth="1"/>
    <col min="30" max="30" width="26.8515625" style="2" bestFit="1" customWidth="1"/>
    <col min="31" max="31" width="46.57421875" style="2" bestFit="1" customWidth="1"/>
    <col min="32" max="32" width="29.7109375" style="2" bestFit="1" customWidth="1"/>
    <col min="33" max="33" width="34.421875" style="2" bestFit="1" customWidth="1"/>
    <col min="34" max="34" width="25.140625" style="2" bestFit="1" customWidth="1"/>
    <col min="35" max="35" width="42.140625" style="9" customWidth="1"/>
    <col min="36" max="36" width="66.57421875" style="2" bestFit="1" customWidth="1"/>
    <col min="37" max="37" width="45.8515625" style="2" bestFit="1" customWidth="1"/>
    <col min="38" max="38" width="39.28125" style="3" customWidth="1"/>
    <col min="39" max="39" width="45.140625" style="9" bestFit="1" customWidth="1"/>
    <col min="40" max="40" width="51.421875" style="1" hidden="1" customWidth="1"/>
    <col min="41" max="41" width="17.8515625" style="1" hidden="1" customWidth="1"/>
    <col min="42" max="42" width="21.421875" style="1" hidden="1" customWidth="1"/>
    <col min="43" max="43" width="24.57421875" style="1" hidden="1" customWidth="1"/>
    <col min="44" max="44" width="0" style="1" hidden="1" customWidth="1"/>
    <col min="45" max="45" width="51.421875" style="1" hidden="1" customWidth="1"/>
    <col min="46" max="46" width="17.8515625" style="1" hidden="1" customWidth="1"/>
    <col min="47" max="47" width="21.421875" style="1" hidden="1" customWidth="1"/>
    <col min="48" max="16384" width="0" style="1" hidden="1" customWidth="1"/>
  </cols>
  <sheetData>
    <row r="1" spans="1:39" ht="42.75" hidden="1">
      <c r="A1" s="37" t="s">
        <v>171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row>
    <row r="2" spans="1:39" ht="25.5" hidden="1">
      <c r="A2" s="39" t="s">
        <v>172</v>
      </c>
      <c r="B2" s="39"/>
      <c r="C2" s="39"/>
      <c r="D2" s="39"/>
      <c r="E2" s="39"/>
      <c r="F2" s="39"/>
      <c r="G2" s="40" t="s">
        <v>173</v>
      </c>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row>
    <row r="3" spans="1:40" s="4" customFormat="1" ht="102">
      <c r="A3" s="17" t="s">
        <v>0</v>
      </c>
      <c r="B3" s="17" t="s">
        <v>94</v>
      </c>
      <c r="C3" s="17" t="s">
        <v>102</v>
      </c>
      <c r="D3" s="17" t="s">
        <v>106</v>
      </c>
      <c r="E3" s="17" t="s">
        <v>104</v>
      </c>
      <c r="F3" s="17" t="s">
        <v>105</v>
      </c>
      <c r="G3" s="17" t="s">
        <v>70</v>
      </c>
      <c r="H3" s="17" t="s">
        <v>71</v>
      </c>
      <c r="I3" s="17" t="s">
        <v>72</v>
      </c>
      <c r="J3" s="17" t="s">
        <v>75</v>
      </c>
      <c r="K3" s="17" t="s">
        <v>74</v>
      </c>
      <c r="L3" s="17" t="s">
        <v>73</v>
      </c>
      <c r="M3" s="17" t="s">
        <v>89</v>
      </c>
      <c r="N3" s="17" t="s">
        <v>90</v>
      </c>
      <c r="O3" s="17" t="s">
        <v>99</v>
      </c>
      <c r="P3" s="17" t="s">
        <v>67</v>
      </c>
      <c r="Q3" s="17" t="s">
        <v>65</v>
      </c>
      <c r="R3" s="17" t="s">
        <v>83</v>
      </c>
      <c r="S3" s="17" t="s">
        <v>93</v>
      </c>
      <c r="T3" s="17" t="s">
        <v>76</v>
      </c>
      <c r="U3" s="17" t="s">
        <v>63</v>
      </c>
      <c r="V3" s="17" t="s">
        <v>64</v>
      </c>
      <c r="W3" s="17" t="s">
        <v>82</v>
      </c>
      <c r="X3" s="17" t="s">
        <v>91</v>
      </c>
      <c r="Y3" s="17" t="s">
        <v>57</v>
      </c>
      <c r="Z3" s="17" t="s">
        <v>78</v>
      </c>
      <c r="AA3" s="17" t="s">
        <v>61</v>
      </c>
      <c r="AB3" s="17" t="s">
        <v>66</v>
      </c>
      <c r="AC3" s="17" t="s">
        <v>79</v>
      </c>
      <c r="AD3" s="17" t="s">
        <v>77</v>
      </c>
      <c r="AE3" s="17" t="s">
        <v>80</v>
      </c>
      <c r="AF3" s="17" t="s">
        <v>92</v>
      </c>
      <c r="AG3" s="17" t="s">
        <v>69</v>
      </c>
      <c r="AH3" s="17" t="s">
        <v>58</v>
      </c>
      <c r="AI3" s="17" t="s">
        <v>100</v>
      </c>
      <c r="AJ3" s="17" t="s">
        <v>68</v>
      </c>
      <c r="AK3" s="17" t="s">
        <v>81</v>
      </c>
      <c r="AL3" s="17" t="s">
        <v>101</v>
      </c>
      <c r="AM3" s="17" t="s">
        <v>98</v>
      </c>
      <c r="AN3" s="16"/>
    </row>
    <row r="4" spans="1:39" s="18" customFormat="1" ht="15.75" thickBot="1">
      <c r="A4" s="23" t="s">
        <v>28</v>
      </c>
      <c r="B4" s="23" t="s">
        <v>141</v>
      </c>
      <c r="C4" s="23" t="s">
        <v>60</v>
      </c>
      <c r="D4" s="23">
        <v>1205</v>
      </c>
      <c r="E4" s="23">
        <v>2022520010129</v>
      </c>
      <c r="F4" s="23" t="s">
        <v>117</v>
      </c>
      <c r="G4" s="23"/>
      <c r="H4" s="23"/>
      <c r="I4" s="23"/>
      <c r="J4" s="23"/>
      <c r="K4" s="23"/>
      <c r="L4" s="23">
        <f>27600000+75000000</f>
        <v>102600000</v>
      </c>
      <c r="M4" s="23"/>
      <c r="N4" s="23"/>
      <c r="O4" s="23">
        <f>SUM(G4:N4)</f>
        <v>102600000</v>
      </c>
      <c r="P4" s="23">
        <v>100000000</v>
      </c>
      <c r="Q4" s="23"/>
      <c r="R4" s="23"/>
      <c r="S4" s="23"/>
      <c r="T4" s="23"/>
      <c r="U4" s="23"/>
      <c r="V4" s="23"/>
      <c r="W4" s="23"/>
      <c r="X4" s="23"/>
      <c r="Y4" s="23"/>
      <c r="Z4" s="23"/>
      <c r="AA4" s="23"/>
      <c r="AB4" s="23"/>
      <c r="AC4" s="23"/>
      <c r="AD4" s="23"/>
      <c r="AE4" s="23">
        <v>50000000</v>
      </c>
      <c r="AF4" s="23"/>
      <c r="AG4" s="23"/>
      <c r="AH4" s="23"/>
      <c r="AI4" s="23">
        <f>SUM(P4:AH4)</f>
        <v>150000000</v>
      </c>
      <c r="AJ4" s="23"/>
      <c r="AK4" s="23"/>
      <c r="AL4" s="23">
        <f>SUM(AJ4:AK4)</f>
        <v>0</v>
      </c>
      <c r="AM4" s="23">
        <f>SUM(O4+AI4+AL4)</f>
        <v>252600000</v>
      </c>
    </row>
    <row r="5" spans="1:39" s="18" customFormat="1" ht="31.5" thickBot="1" thickTop="1">
      <c r="A5" s="19" t="s">
        <v>20</v>
      </c>
      <c r="B5" s="38" t="s">
        <v>35</v>
      </c>
      <c r="C5" s="19" t="s">
        <v>51</v>
      </c>
      <c r="D5" s="19">
        <v>1709</v>
      </c>
      <c r="E5" s="19">
        <v>2022520010128</v>
      </c>
      <c r="F5" s="19" t="s">
        <v>137</v>
      </c>
      <c r="G5" s="19"/>
      <c r="H5" s="19"/>
      <c r="I5" s="19"/>
      <c r="J5" s="19"/>
      <c r="K5" s="19"/>
      <c r="L5" s="19"/>
      <c r="M5" s="19"/>
      <c r="N5" s="19"/>
      <c r="O5" s="19">
        <f aca="true" t="shared" si="0" ref="O5:O87">SUM(G5:N5)</f>
        <v>0</v>
      </c>
      <c r="P5" s="19">
        <f>52900000+2000000000</f>
        <v>2052900000</v>
      </c>
      <c r="Q5" s="19"/>
      <c r="R5" s="19"/>
      <c r="S5" s="19"/>
      <c r="T5" s="19"/>
      <c r="U5" s="19"/>
      <c r="V5" s="19"/>
      <c r="W5" s="19"/>
      <c r="X5" s="19"/>
      <c r="Y5" s="19"/>
      <c r="Z5" s="19"/>
      <c r="AA5" s="19"/>
      <c r="AB5" s="19"/>
      <c r="AC5" s="19"/>
      <c r="AD5" s="19"/>
      <c r="AE5" s="19">
        <v>1200000000</v>
      </c>
      <c r="AF5" s="19"/>
      <c r="AG5" s="19"/>
      <c r="AH5" s="19"/>
      <c r="AI5" s="19">
        <f aca="true" t="shared" si="1" ref="AI5:AI87">SUM(P5:AH5)</f>
        <v>3252900000</v>
      </c>
      <c r="AJ5" s="19"/>
      <c r="AK5" s="19"/>
      <c r="AL5" s="19">
        <f aca="true" t="shared" si="2" ref="AL5:AL87">SUM(AJ5:AK5)</f>
        <v>0</v>
      </c>
      <c r="AM5" s="20">
        <f aca="true" t="shared" si="3" ref="AM5:AM87">SUM(O5+AI5+AL5)</f>
        <v>3252900000</v>
      </c>
    </row>
    <row r="6" spans="1:39" s="18" customFormat="1" ht="31.5" thickBot="1" thickTop="1">
      <c r="A6" s="19" t="s">
        <v>19</v>
      </c>
      <c r="B6" s="38"/>
      <c r="C6" s="19" t="s">
        <v>134</v>
      </c>
      <c r="D6" s="19">
        <v>1702</v>
      </c>
      <c r="E6" s="19">
        <v>2022520010064</v>
      </c>
      <c r="F6" s="19" t="s">
        <v>135</v>
      </c>
      <c r="G6" s="19"/>
      <c r="H6" s="19"/>
      <c r="I6" s="19"/>
      <c r="J6" s="19"/>
      <c r="K6" s="19"/>
      <c r="L6" s="19">
        <v>1000000000</v>
      </c>
      <c r="M6" s="19"/>
      <c r="N6" s="19"/>
      <c r="O6" s="19">
        <f t="shared" si="0"/>
        <v>1000000000</v>
      </c>
      <c r="P6" s="19">
        <f>96600000+600000000</f>
        <v>696600000</v>
      </c>
      <c r="Q6" s="19"/>
      <c r="R6" s="19"/>
      <c r="S6" s="19">
        <v>600000000</v>
      </c>
      <c r="T6" s="19"/>
      <c r="U6" s="19"/>
      <c r="V6" s="19"/>
      <c r="W6" s="19"/>
      <c r="X6" s="19"/>
      <c r="Y6" s="19">
        <v>200000000</v>
      </c>
      <c r="Z6" s="19"/>
      <c r="AA6" s="19"/>
      <c r="AB6" s="19"/>
      <c r="AC6" s="19"/>
      <c r="AD6" s="19"/>
      <c r="AE6" s="19">
        <v>300000000</v>
      </c>
      <c r="AF6" s="19"/>
      <c r="AG6" s="19"/>
      <c r="AH6" s="19"/>
      <c r="AI6" s="19">
        <f>SUM(P6:AH6)</f>
        <v>1796600000</v>
      </c>
      <c r="AJ6" s="19"/>
      <c r="AK6" s="19"/>
      <c r="AL6" s="19">
        <f t="shared" si="2"/>
        <v>0</v>
      </c>
      <c r="AM6" s="19">
        <f t="shared" si="3"/>
        <v>2796600000</v>
      </c>
    </row>
    <row r="7" spans="1:39" s="18" customFormat="1" ht="31.5" thickBot="1" thickTop="1">
      <c r="A7" s="30" t="s">
        <v>3</v>
      </c>
      <c r="B7" s="30" t="s">
        <v>39</v>
      </c>
      <c r="C7" s="30" t="s">
        <v>41</v>
      </c>
      <c r="D7" s="30">
        <v>1905</v>
      </c>
      <c r="E7" s="19">
        <v>2022520010076</v>
      </c>
      <c r="F7" s="19" t="s">
        <v>194</v>
      </c>
      <c r="G7" s="19">
        <v>0</v>
      </c>
      <c r="H7" s="19"/>
      <c r="I7" s="19"/>
      <c r="J7" s="19"/>
      <c r="K7" s="19"/>
      <c r="L7" s="19"/>
      <c r="M7" s="19"/>
      <c r="N7" s="19"/>
      <c r="O7" s="19"/>
      <c r="P7" s="19">
        <v>866049999.9999999</v>
      </c>
      <c r="Q7" s="19">
        <v>0</v>
      </c>
      <c r="R7" s="19">
        <v>5000000</v>
      </c>
      <c r="S7" s="19"/>
      <c r="T7" s="19"/>
      <c r="U7" s="19"/>
      <c r="V7" s="19"/>
      <c r="W7" s="19">
        <v>0</v>
      </c>
      <c r="X7" s="19"/>
      <c r="Y7" s="19">
        <v>0</v>
      </c>
      <c r="Z7" s="19"/>
      <c r="AA7" s="19"/>
      <c r="AB7" s="19"/>
      <c r="AC7" s="19"/>
      <c r="AD7" s="19"/>
      <c r="AE7" s="19">
        <v>10400000</v>
      </c>
      <c r="AF7" s="19"/>
      <c r="AG7" s="19"/>
      <c r="AH7" s="19"/>
      <c r="AI7" s="19">
        <v>881449999.9999999</v>
      </c>
      <c r="AJ7" s="19">
        <v>0</v>
      </c>
      <c r="AK7" s="19"/>
      <c r="AL7" s="19">
        <v>0</v>
      </c>
      <c r="AM7" s="19">
        <v>881449999.9999999</v>
      </c>
    </row>
    <row r="8" spans="1:39" s="18" customFormat="1" ht="31.5" thickBot="1" thickTop="1">
      <c r="A8" s="31"/>
      <c r="B8" s="31"/>
      <c r="C8" s="31"/>
      <c r="D8" s="31"/>
      <c r="E8" s="19">
        <v>2022520010084</v>
      </c>
      <c r="F8" s="19" t="s">
        <v>180</v>
      </c>
      <c r="G8" s="19">
        <v>179000000</v>
      </c>
      <c r="H8" s="19"/>
      <c r="I8" s="19"/>
      <c r="J8" s="19"/>
      <c r="K8" s="19"/>
      <c r="L8" s="19">
        <v>0</v>
      </c>
      <c r="M8" s="19"/>
      <c r="N8" s="19"/>
      <c r="O8" s="19">
        <v>179000000</v>
      </c>
      <c r="P8" s="19">
        <v>221300000</v>
      </c>
      <c r="Q8" s="19">
        <v>0</v>
      </c>
      <c r="R8" s="19">
        <v>0</v>
      </c>
      <c r="S8" s="19"/>
      <c r="T8" s="19"/>
      <c r="U8" s="19"/>
      <c r="V8" s="19"/>
      <c r="W8" s="19">
        <v>0</v>
      </c>
      <c r="X8" s="19"/>
      <c r="Y8" s="19">
        <v>0</v>
      </c>
      <c r="Z8" s="19"/>
      <c r="AA8" s="19"/>
      <c r="AB8" s="19"/>
      <c r="AC8" s="19"/>
      <c r="AD8" s="19"/>
      <c r="AE8" s="19">
        <v>0</v>
      </c>
      <c r="AF8" s="19"/>
      <c r="AG8" s="19"/>
      <c r="AH8" s="19"/>
      <c r="AI8" s="19">
        <v>221300000</v>
      </c>
      <c r="AJ8" s="19">
        <v>0</v>
      </c>
      <c r="AK8" s="19"/>
      <c r="AL8" s="19">
        <v>0</v>
      </c>
      <c r="AM8" s="19">
        <v>400300000</v>
      </c>
    </row>
    <row r="9" spans="1:39" s="18" customFormat="1" ht="31.5" thickBot="1" thickTop="1">
      <c r="A9" s="31"/>
      <c r="B9" s="31"/>
      <c r="C9" s="31"/>
      <c r="D9" s="31"/>
      <c r="E9" s="19">
        <v>2022520010090</v>
      </c>
      <c r="F9" s="19" t="s">
        <v>181</v>
      </c>
      <c r="G9" s="19">
        <v>0</v>
      </c>
      <c r="H9" s="19"/>
      <c r="I9" s="19"/>
      <c r="J9" s="19"/>
      <c r="K9" s="19"/>
      <c r="L9" s="19">
        <v>0</v>
      </c>
      <c r="M9" s="19"/>
      <c r="N9" s="19"/>
      <c r="O9" s="19">
        <v>0</v>
      </c>
      <c r="P9" s="19">
        <v>569500000</v>
      </c>
      <c r="Q9" s="19">
        <v>0</v>
      </c>
      <c r="R9" s="19">
        <v>0</v>
      </c>
      <c r="S9" s="19"/>
      <c r="T9" s="19"/>
      <c r="U9" s="19"/>
      <c r="V9" s="19"/>
      <c r="W9" s="19">
        <v>0</v>
      </c>
      <c r="X9" s="19"/>
      <c r="Y9" s="19">
        <v>0</v>
      </c>
      <c r="Z9" s="19"/>
      <c r="AA9" s="19"/>
      <c r="AB9" s="19"/>
      <c r="AC9" s="19"/>
      <c r="AD9" s="19"/>
      <c r="AE9" s="19">
        <v>0</v>
      </c>
      <c r="AF9" s="19"/>
      <c r="AG9" s="19"/>
      <c r="AH9" s="19"/>
      <c r="AI9" s="19">
        <v>569500000</v>
      </c>
      <c r="AJ9" s="19">
        <v>0</v>
      </c>
      <c r="AK9" s="19"/>
      <c r="AL9" s="19">
        <v>0</v>
      </c>
      <c r="AM9" s="19">
        <v>569500000</v>
      </c>
    </row>
    <row r="10" spans="1:39" s="18" customFormat="1" ht="31.5" thickBot="1" thickTop="1">
      <c r="A10" s="31"/>
      <c r="B10" s="31"/>
      <c r="C10" s="31"/>
      <c r="D10" s="31"/>
      <c r="E10" s="19">
        <v>2022520010096</v>
      </c>
      <c r="F10" s="19" t="s">
        <v>182</v>
      </c>
      <c r="G10" s="19">
        <v>346000000</v>
      </c>
      <c r="H10" s="19"/>
      <c r="I10" s="19"/>
      <c r="J10" s="19"/>
      <c r="K10" s="19"/>
      <c r="L10" s="19">
        <v>0</v>
      </c>
      <c r="M10" s="19"/>
      <c r="N10" s="19"/>
      <c r="O10" s="19">
        <v>346000000</v>
      </c>
      <c r="P10" s="19">
        <v>161250000</v>
      </c>
      <c r="Q10" s="19">
        <v>0</v>
      </c>
      <c r="R10" s="19">
        <v>0</v>
      </c>
      <c r="S10" s="19"/>
      <c r="T10" s="19"/>
      <c r="U10" s="19"/>
      <c r="V10" s="19"/>
      <c r="W10" s="19">
        <v>0</v>
      </c>
      <c r="X10" s="19"/>
      <c r="Y10" s="19">
        <v>0</v>
      </c>
      <c r="Z10" s="19"/>
      <c r="AA10" s="19"/>
      <c r="AB10" s="19"/>
      <c r="AC10" s="19"/>
      <c r="AD10" s="19"/>
      <c r="AE10" s="19">
        <v>0</v>
      </c>
      <c r="AF10" s="19"/>
      <c r="AG10" s="19"/>
      <c r="AH10" s="19"/>
      <c r="AI10" s="19">
        <v>161250000</v>
      </c>
      <c r="AJ10" s="19">
        <v>0</v>
      </c>
      <c r="AK10" s="19"/>
      <c r="AL10" s="19">
        <v>0</v>
      </c>
      <c r="AM10" s="19">
        <v>507250000</v>
      </c>
    </row>
    <row r="11" spans="1:39" s="18" customFormat="1" ht="16.5" thickBot="1" thickTop="1">
      <c r="A11" s="31"/>
      <c r="B11" s="31"/>
      <c r="C11" s="31"/>
      <c r="D11" s="31"/>
      <c r="E11" s="19">
        <v>2022520010108</v>
      </c>
      <c r="F11" s="19" t="s">
        <v>183</v>
      </c>
      <c r="G11" s="19">
        <v>179000000</v>
      </c>
      <c r="H11" s="19"/>
      <c r="I11" s="19"/>
      <c r="J11" s="19"/>
      <c r="K11" s="19"/>
      <c r="L11" s="19">
        <v>0</v>
      </c>
      <c r="M11" s="19"/>
      <c r="N11" s="19"/>
      <c r="O11" s="19">
        <v>179000000</v>
      </c>
      <c r="P11" s="19">
        <v>215900000</v>
      </c>
      <c r="Q11" s="19">
        <v>0</v>
      </c>
      <c r="R11" s="19">
        <v>0</v>
      </c>
      <c r="S11" s="19"/>
      <c r="T11" s="19"/>
      <c r="U11" s="19"/>
      <c r="V11" s="19"/>
      <c r="W11" s="19">
        <v>0</v>
      </c>
      <c r="X11" s="19"/>
      <c r="Y11" s="19">
        <v>0</v>
      </c>
      <c r="Z11" s="19"/>
      <c r="AA11" s="19"/>
      <c r="AB11" s="19"/>
      <c r="AC11" s="19"/>
      <c r="AD11" s="19"/>
      <c r="AE11" s="19">
        <v>0</v>
      </c>
      <c r="AF11" s="19"/>
      <c r="AG11" s="19"/>
      <c r="AH11" s="19"/>
      <c r="AI11" s="19">
        <v>215900000</v>
      </c>
      <c r="AJ11" s="19">
        <v>0</v>
      </c>
      <c r="AK11" s="19"/>
      <c r="AL11" s="19">
        <v>0</v>
      </c>
      <c r="AM11" s="19">
        <v>394900000</v>
      </c>
    </row>
    <row r="12" spans="1:39" s="18" customFormat="1" ht="46.5" thickBot="1" thickTop="1">
      <c r="A12" s="31"/>
      <c r="B12" s="31"/>
      <c r="C12" s="31"/>
      <c r="D12" s="31"/>
      <c r="E12" s="19">
        <v>2022520010113</v>
      </c>
      <c r="F12" s="19" t="s">
        <v>184</v>
      </c>
      <c r="G12" s="19">
        <v>197000000</v>
      </c>
      <c r="H12" s="19"/>
      <c r="I12" s="19"/>
      <c r="J12" s="19"/>
      <c r="K12" s="19"/>
      <c r="L12" s="19">
        <v>0</v>
      </c>
      <c r="M12" s="19"/>
      <c r="N12" s="19"/>
      <c r="O12" s="19">
        <v>197000000</v>
      </c>
      <c r="P12" s="19">
        <v>183750000</v>
      </c>
      <c r="Q12" s="19">
        <v>0</v>
      </c>
      <c r="R12" s="19">
        <v>0</v>
      </c>
      <c r="S12" s="19"/>
      <c r="T12" s="19"/>
      <c r="U12" s="19"/>
      <c r="V12" s="19"/>
      <c r="W12" s="19">
        <v>0</v>
      </c>
      <c r="X12" s="19"/>
      <c r="Y12" s="19">
        <v>0</v>
      </c>
      <c r="Z12" s="19"/>
      <c r="AA12" s="19"/>
      <c r="AB12" s="19"/>
      <c r="AC12" s="19"/>
      <c r="AD12" s="19"/>
      <c r="AE12" s="19">
        <v>0</v>
      </c>
      <c r="AF12" s="19"/>
      <c r="AG12" s="19"/>
      <c r="AH12" s="19"/>
      <c r="AI12" s="19">
        <v>183750000</v>
      </c>
      <c r="AJ12" s="19">
        <v>0</v>
      </c>
      <c r="AK12" s="19"/>
      <c r="AL12" s="19">
        <v>0</v>
      </c>
      <c r="AM12" s="19">
        <v>380750000</v>
      </c>
    </row>
    <row r="13" spans="1:39" s="18" customFormat="1" ht="31.5" thickBot="1" thickTop="1">
      <c r="A13" s="31"/>
      <c r="B13" s="31"/>
      <c r="C13" s="31"/>
      <c r="D13" s="31"/>
      <c r="E13" s="19">
        <v>2022520010116</v>
      </c>
      <c r="F13" s="19" t="s">
        <v>185</v>
      </c>
      <c r="G13" s="19">
        <v>155000000</v>
      </c>
      <c r="H13" s="19"/>
      <c r="I13" s="19"/>
      <c r="J13" s="19"/>
      <c r="K13" s="19"/>
      <c r="L13" s="19">
        <v>0</v>
      </c>
      <c r="M13" s="19"/>
      <c r="N13" s="19"/>
      <c r="O13" s="19">
        <v>155000000</v>
      </c>
      <c r="P13" s="19">
        <v>121350000</v>
      </c>
      <c r="Q13" s="19">
        <v>0</v>
      </c>
      <c r="R13" s="19">
        <v>0</v>
      </c>
      <c r="S13" s="19"/>
      <c r="T13" s="19"/>
      <c r="U13" s="19"/>
      <c r="V13" s="19"/>
      <c r="W13" s="19">
        <v>0</v>
      </c>
      <c r="X13" s="19"/>
      <c r="Y13" s="19">
        <v>0</v>
      </c>
      <c r="Z13" s="19"/>
      <c r="AA13" s="19"/>
      <c r="AB13" s="19"/>
      <c r="AC13" s="19"/>
      <c r="AD13" s="19"/>
      <c r="AE13" s="19">
        <v>0</v>
      </c>
      <c r="AF13" s="19"/>
      <c r="AG13" s="19"/>
      <c r="AH13" s="19"/>
      <c r="AI13" s="19">
        <v>121350000</v>
      </c>
      <c r="AJ13" s="19">
        <v>0</v>
      </c>
      <c r="AK13" s="19"/>
      <c r="AL13" s="19">
        <v>0</v>
      </c>
      <c r="AM13" s="19">
        <v>276350000</v>
      </c>
    </row>
    <row r="14" spans="1:39" s="18" customFormat="1" ht="31.5" thickBot="1" thickTop="1">
      <c r="A14" s="31"/>
      <c r="B14" s="31"/>
      <c r="C14" s="31"/>
      <c r="D14" s="31"/>
      <c r="E14" s="19">
        <v>2022520010117</v>
      </c>
      <c r="F14" s="19" t="s">
        <v>186</v>
      </c>
      <c r="G14" s="19">
        <v>92000000</v>
      </c>
      <c r="H14" s="19"/>
      <c r="I14" s="19"/>
      <c r="J14" s="19"/>
      <c r="K14" s="19"/>
      <c r="L14" s="19">
        <v>0</v>
      </c>
      <c r="M14" s="19"/>
      <c r="N14" s="19"/>
      <c r="O14" s="19">
        <v>92000000</v>
      </c>
      <c r="P14" s="19">
        <v>529399680.7</v>
      </c>
      <c r="Q14" s="19">
        <v>0</v>
      </c>
      <c r="R14" s="19">
        <v>0</v>
      </c>
      <c r="S14" s="19"/>
      <c r="T14" s="19"/>
      <c r="U14" s="19"/>
      <c r="V14" s="19"/>
      <c r="W14" s="19">
        <v>0</v>
      </c>
      <c r="X14" s="19"/>
      <c r="Y14" s="19">
        <v>0</v>
      </c>
      <c r="Z14" s="19"/>
      <c r="AA14" s="19"/>
      <c r="AB14" s="19"/>
      <c r="AC14" s="19"/>
      <c r="AD14" s="19"/>
      <c r="AE14" s="19">
        <v>73844877</v>
      </c>
      <c r="AF14" s="19"/>
      <c r="AG14" s="19"/>
      <c r="AH14" s="19"/>
      <c r="AI14" s="19">
        <v>603244557.7</v>
      </c>
      <c r="AJ14" s="19">
        <v>0</v>
      </c>
      <c r="AK14" s="19"/>
      <c r="AL14" s="19">
        <v>0</v>
      </c>
      <c r="AM14" s="19">
        <v>695244557.7</v>
      </c>
    </row>
    <row r="15" spans="1:39" s="18" customFormat="1" ht="31.5" thickBot="1" thickTop="1">
      <c r="A15" s="31"/>
      <c r="B15" s="31"/>
      <c r="C15" s="31"/>
      <c r="D15" s="31"/>
      <c r="E15" s="19">
        <v>2022520010118</v>
      </c>
      <c r="F15" s="19" t="s">
        <v>187</v>
      </c>
      <c r="G15" s="19">
        <v>401000000</v>
      </c>
      <c r="H15" s="19"/>
      <c r="I15" s="19"/>
      <c r="J15" s="19"/>
      <c r="K15" s="19"/>
      <c r="L15" s="19">
        <v>0</v>
      </c>
      <c r="M15" s="19"/>
      <c r="N15" s="19"/>
      <c r="O15" s="19">
        <v>401000000</v>
      </c>
      <c r="P15" s="19">
        <v>177000000</v>
      </c>
      <c r="Q15" s="19">
        <v>0</v>
      </c>
      <c r="R15" s="19">
        <v>0</v>
      </c>
      <c r="S15" s="19"/>
      <c r="T15" s="19"/>
      <c r="U15" s="19"/>
      <c r="V15" s="19"/>
      <c r="W15" s="19">
        <v>0</v>
      </c>
      <c r="X15" s="19"/>
      <c r="Y15" s="19">
        <v>0</v>
      </c>
      <c r="Z15" s="19"/>
      <c r="AA15" s="19"/>
      <c r="AB15" s="19"/>
      <c r="AC15" s="19"/>
      <c r="AD15" s="19"/>
      <c r="AE15" s="19">
        <v>0</v>
      </c>
      <c r="AF15" s="19"/>
      <c r="AG15" s="19"/>
      <c r="AH15" s="19"/>
      <c r="AI15" s="19">
        <v>177000000</v>
      </c>
      <c r="AJ15" s="19">
        <v>0</v>
      </c>
      <c r="AK15" s="19"/>
      <c r="AL15" s="19">
        <v>0</v>
      </c>
      <c r="AM15" s="19">
        <v>578000000</v>
      </c>
    </row>
    <row r="16" spans="1:39" s="18" customFormat="1" ht="38.25" customHeight="1" thickBot="1" thickTop="1">
      <c r="A16" s="31"/>
      <c r="B16" s="31"/>
      <c r="C16" s="31"/>
      <c r="D16" s="31"/>
      <c r="E16" s="19">
        <v>2022520010121</v>
      </c>
      <c r="F16" s="19" t="s">
        <v>188</v>
      </c>
      <c r="G16" s="19">
        <v>0</v>
      </c>
      <c r="H16" s="19"/>
      <c r="I16" s="19"/>
      <c r="J16" s="19"/>
      <c r="K16" s="19"/>
      <c r="L16" s="19">
        <v>0</v>
      </c>
      <c r="M16" s="19"/>
      <c r="N16" s="19"/>
      <c r="O16" s="19">
        <v>0</v>
      </c>
      <c r="P16" s="19">
        <v>303550000</v>
      </c>
      <c r="Q16" s="19">
        <v>0</v>
      </c>
      <c r="R16" s="19">
        <v>0</v>
      </c>
      <c r="S16" s="19"/>
      <c r="T16" s="19"/>
      <c r="U16" s="19"/>
      <c r="V16" s="19"/>
      <c r="W16" s="19">
        <v>0</v>
      </c>
      <c r="X16" s="19"/>
      <c r="Y16" s="19">
        <v>0</v>
      </c>
      <c r="Z16" s="19"/>
      <c r="AA16" s="19"/>
      <c r="AB16" s="19"/>
      <c r="AC16" s="19"/>
      <c r="AD16" s="19"/>
      <c r="AE16" s="19">
        <v>0</v>
      </c>
      <c r="AF16" s="19"/>
      <c r="AG16" s="19"/>
      <c r="AH16" s="19"/>
      <c r="AI16" s="19">
        <v>303550000</v>
      </c>
      <c r="AJ16" s="19">
        <v>0</v>
      </c>
      <c r="AK16" s="19"/>
      <c r="AL16" s="19">
        <v>0</v>
      </c>
      <c r="AM16" s="19">
        <v>303550000</v>
      </c>
    </row>
    <row r="17" spans="1:39" s="18" customFormat="1" ht="31.5" thickBot="1" thickTop="1">
      <c r="A17" s="31"/>
      <c r="B17" s="31"/>
      <c r="C17" s="32"/>
      <c r="D17" s="32"/>
      <c r="E17" s="19">
        <v>2022520010127</v>
      </c>
      <c r="F17" s="19" t="s">
        <v>189</v>
      </c>
      <c r="G17" s="19">
        <v>131000000</v>
      </c>
      <c r="H17" s="19"/>
      <c r="I17" s="19"/>
      <c r="J17" s="19"/>
      <c r="K17" s="19"/>
      <c r="L17" s="19">
        <v>0</v>
      </c>
      <c r="M17" s="19"/>
      <c r="N17" s="19"/>
      <c r="O17" s="19">
        <v>131000000</v>
      </c>
      <c r="P17" s="19">
        <v>52500000</v>
      </c>
      <c r="Q17" s="19">
        <v>0</v>
      </c>
      <c r="R17" s="19">
        <v>0</v>
      </c>
      <c r="S17" s="19"/>
      <c r="T17" s="19"/>
      <c r="U17" s="19"/>
      <c r="V17" s="19"/>
      <c r="W17" s="19">
        <v>0</v>
      </c>
      <c r="X17" s="19"/>
      <c r="Y17" s="19">
        <v>0</v>
      </c>
      <c r="Z17" s="19"/>
      <c r="AA17" s="19"/>
      <c r="AB17" s="19"/>
      <c r="AC17" s="19"/>
      <c r="AD17" s="19"/>
      <c r="AE17" s="19">
        <v>0</v>
      </c>
      <c r="AF17" s="19"/>
      <c r="AG17" s="19"/>
      <c r="AH17" s="19"/>
      <c r="AI17" s="19">
        <v>52500000</v>
      </c>
      <c r="AJ17" s="19">
        <v>0</v>
      </c>
      <c r="AK17" s="19"/>
      <c r="AL17" s="19">
        <v>0</v>
      </c>
      <c r="AM17" s="19">
        <v>183500000</v>
      </c>
    </row>
    <row r="18" spans="1:39" s="18" customFormat="1" ht="31.5" thickBot="1" thickTop="1">
      <c r="A18" s="31"/>
      <c r="B18" s="31"/>
      <c r="C18" s="19" t="s">
        <v>140</v>
      </c>
      <c r="D18" s="19">
        <v>1906</v>
      </c>
      <c r="E18" s="19">
        <v>2022520010104</v>
      </c>
      <c r="F18" s="19" t="s">
        <v>139</v>
      </c>
      <c r="G18" s="19">
        <v>102348731000</v>
      </c>
      <c r="H18" s="19"/>
      <c r="I18" s="19"/>
      <c r="J18" s="19"/>
      <c r="K18" s="19"/>
      <c r="L18" s="19">
        <v>648018000</v>
      </c>
      <c r="M18" s="19"/>
      <c r="N18" s="19"/>
      <c r="O18" s="19">
        <v>102996749000</v>
      </c>
      <c r="P18" s="19">
        <v>1456172752.35</v>
      </c>
      <c r="Q18" s="19">
        <v>10000000</v>
      </c>
      <c r="R18" s="19">
        <v>1000000</v>
      </c>
      <c r="S18" s="19"/>
      <c r="T18" s="19"/>
      <c r="U18" s="19"/>
      <c r="V18" s="19"/>
      <c r="W18" s="19">
        <v>191654579000</v>
      </c>
      <c r="X18" s="19">
        <v>10613400000</v>
      </c>
      <c r="Y18" s="19">
        <v>0</v>
      </c>
      <c r="Z18" s="19"/>
      <c r="AA18" s="19"/>
      <c r="AB18" s="19"/>
      <c r="AC18" s="19"/>
      <c r="AD18" s="19"/>
      <c r="AE18" s="19">
        <v>699801350</v>
      </c>
      <c r="AF18" s="19"/>
      <c r="AG18" s="19"/>
      <c r="AH18" s="19"/>
      <c r="AI18" s="19">
        <v>204434953102.35</v>
      </c>
      <c r="AJ18" s="19">
        <v>0</v>
      </c>
      <c r="AK18" s="19"/>
      <c r="AL18" s="19">
        <v>0</v>
      </c>
      <c r="AM18" s="19">
        <v>307431702102.35</v>
      </c>
    </row>
    <row r="19" spans="1:39" s="18" customFormat="1" ht="43.5" customHeight="1" thickBot="1" thickTop="1">
      <c r="A19" s="31"/>
      <c r="B19" s="31"/>
      <c r="C19" s="30" t="s">
        <v>138</v>
      </c>
      <c r="D19" s="30">
        <v>1903</v>
      </c>
      <c r="E19" s="19">
        <v>2022520010011</v>
      </c>
      <c r="F19" s="19" t="s">
        <v>190</v>
      </c>
      <c r="G19" s="19">
        <v>0</v>
      </c>
      <c r="H19" s="19"/>
      <c r="I19" s="19"/>
      <c r="J19" s="19"/>
      <c r="K19" s="19"/>
      <c r="L19" s="19">
        <v>0</v>
      </c>
      <c r="M19" s="19"/>
      <c r="N19" s="19"/>
      <c r="O19" s="19">
        <v>0</v>
      </c>
      <c r="P19" s="19" t="s">
        <v>191</v>
      </c>
      <c r="Q19" s="19">
        <v>0</v>
      </c>
      <c r="R19" s="19">
        <v>0</v>
      </c>
      <c r="S19" s="19"/>
      <c r="T19" s="19"/>
      <c r="U19" s="19"/>
      <c r="V19" s="19"/>
      <c r="W19" s="19">
        <v>0</v>
      </c>
      <c r="X19" s="19"/>
      <c r="Y19" s="19">
        <v>345760000</v>
      </c>
      <c r="Z19" s="19"/>
      <c r="AA19" s="19"/>
      <c r="AB19" s="19"/>
      <c r="AC19" s="19"/>
      <c r="AD19" s="19"/>
      <c r="AE19" s="19">
        <v>0</v>
      </c>
      <c r="AF19" s="19"/>
      <c r="AG19" s="19"/>
      <c r="AH19" s="19"/>
      <c r="AI19" s="19">
        <v>345760000</v>
      </c>
      <c r="AJ19" s="19">
        <v>0</v>
      </c>
      <c r="AK19" s="19"/>
      <c r="AL19" s="19">
        <v>0</v>
      </c>
      <c r="AM19" s="19">
        <v>345760000</v>
      </c>
    </row>
    <row r="20" spans="1:39" s="18" customFormat="1" ht="59.25" customHeight="1" thickBot="1" thickTop="1">
      <c r="A20" s="31"/>
      <c r="B20" s="31"/>
      <c r="C20" s="31"/>
      <c r="D20" s="31"/>
      <c r="E20" s="19">
        <v>2022520010041</v>
      </c>
      <c r="F20" s="19" t="s">
        <v>192</v>
      </c>
      <c r="G20" s="19">
        <v>0</v>
      </c>
      <c r="H20" s="19"/>
      <c r="I20" s="19"/>
      <c r="J20" s="19"/>
      <c r="K20" s="19"/>
      <c r="L20" s="19">
        <v>0</v>
      </c>
      <c r="M20" s="19"/>
      <c r="N20" s="19"/>
      <c r="O20" s="19">
        <v>0</v>
      </c>
      <c r="P20" s="19">
        <v>420600000</v>
      </c>
      <c r="Q20" s="19">
        <v>0</v>
      </c>
      <c r="R20" s="19">
        <v>0</v>
      </c>
      <c r="S20" s="19"/>
      <c r="T20" s="19"/>
      <c r="U20" s="19"/>
      <c r="V20" s="19"/>
      <c r="W20" s="19">
        <v>0</v>
      </c>
      <c r="X20" s="19"/>
      <c r="Y20" s="19">
        <v>0</v>
      </c>
      <c r="Z20" s="19"/>
      <c r="AA20" s="19"/>
      <c r="AB20" s="19"/>
      <c r="AC20" s="19"/>
      <c r="AD20" s="19"/>
      <c r="AE20" s="19">
        <v>0</v>
      </c>
      <c r="AF20" s="19"/>
      <c r="AG20" s="19"/>
      <c r="AH20" s="19"/>
      <c r="AI20" s="19">
        <v>420600000</v>
      </c>
      <c r="AJ20" s="19">
        <v>0</v>
      </c>
      <c r="AK20" s="19"/>
      <c r="AL20" s="19">
        <v>0</v>
      </c>
      <c r="AM20" s="19">
        <v>420600000</v>
      </c>
    </row>
    <row r="21" spans="1:39" s="18" customFormat="1" ht="31.5" thickBot="1" thickTop="1">
      <c r="A21" s="32"/>
      <c r="B21" s="32"/>
      <c r="C21" s="32"/>
      <c r="D21" s="32"/>
      <c r="E21" s="19">
        <v>2022520010074</v>
      </c>
      <c r="F21" s="19" t="s">
        <v>193</v>
      </c>
      <c r="G21" s="19">
        <v>1459366999.9999998</v>
      </c>
      <c r="H21" s="19"/>
      <c r="I21" s="19"/>
      <c r="J21" s="19"/>
      <c r="K21" s="19"/>
      <c r="L21" s="19">
        <v>0</v>
      </c>
      <c r="M21" s="19"/>
      <c r="N21" s="19"/>
      <c r="O21" s="19">
        <v>1459366999.9999998</v>
      </c>
      <c r="P21" s="19">
        <v>224644319.39</v>
      </c>
      <c r="Q21" s="19">
        <v>0</v>
      </c>
      <c r="R21" s="19">
        <v>1000000</v>
      </c>
      <c r="S21" s="19"/>
      <c r="T21" s="19"/>
      <c r="U21" s="19"/>
      <c r="V21" s="19"/>
      <c r="W21" s="19">
        <v>0</v>
      </c>
      <c r="X21" s="19"/>
      <c r="Y21" s="19">
        <v>186447698.29999995</v>
      </c>
      <c r="Z21" s="19"/>
      <c r="AA21" s="19"/>
      <c r="AB21" s="19"/>
      <c r="AC21" s="19"/>
      <c r="AD21" s="19"/>
      <c r="AE21" s="19">
        <v>50000000</v>
      </c>
      <c r="AF21" s="19"/>
      <c r="AG21" s="19"/>
      <c r="AH21" s="19"/>
      <c r="AI21" s="19">
        <v>462092017.68999994</v>
      </c>
      <c r="AJ21" s="19">
        <v>0</v>
      </c>
      <c r="AK21" s="19"/>
      <c r="AL21" s="19">
        <v>0</v>
      </c>
      <c r="AM21" s="19">
        <v>1921459017.6899996</v>
      </c>
    </row>
    <row r="22" spans="1:40" s="18" customFormat="1" ht="81.75" customHeight="1" thickBot="1" thickTop="1">
      <c r="A22" s="19" t="s">
        <v>22</v>
      </c>
      <c r="B22" s="19" t="s">
        <v>37</v>
      </c>
      <c r="C22" s="19" t="s">
        <v>52</v>
      </c>
      <c r="D22" s="19">
        <v>2102</v>
      </c>
      <c r="E22" s="19">
        <v>2022520010139</v>
      </c>
      <c r="F22" s="19" t="s">
        <v>174</v>
      </c>
      <c r="G22" s="19"/>
      <c r="H22" s="19"/>
      <c r="I22" s="19"/>
      <c r="J22" s="19"/>
      <c r="K22" s="19"/>
      <c r="L22" s="19"/>
      <c r="M22" s="19"/>
      <c r="N22" s="19"/>
      <c r="O22" s="19">
        <f t="shared" si="0"/>
        <v>0</v>
      </c>
      <c r="P22" s="19"/>
      <c r="Q22" s="19">
        <v>23993887188</v>
      </c>
      <c r="R22" s="19"/>
      <c r="S22" s="19"/>
      <c r="T22" s="19"/>
      <c r="U22" s="19"/>
      <c r="V22" s="19"/>
      <c r="W22" s="19"/>
      <c r="X22" s="19"/>
      <c r="Y22" s="19"/>
      <c r="Z22" s="19"/>
      <c r="AA22" s="19"/>
      <c r="AB22" s="19"/>
      <c r="AC22" s="19"/>
      <c r="AD22" s="19"/>
      <c r="AE22" s="19"/>
      <c r="AF22" s="19"/>
      <c r="AG22" s="19"/>
      <c r="AH22" s="19"/>
      <c r="AI22" s="19">
        <f t="shared" si="1"/>
        <v>23993887188</v>
      </c>
      <c r="AJ22" s="19"/>
      <c r="AK22" s="19">
        <v>727695000</v>
      </c>
      <c r="AL22" s="19">
        <f t="shared" si="2"/>
        <v>727695000</v>
      </c>
      <c r="AM22" s="20">
        <f t="shared" si="3"/>
        <v>24721582188</v>
      </c>
      <c r="AN22" s="21"/>
    </row>
    <row r="23" spans="1:40" s="18" customFormat="1" ht="57.75" customHeight="1" thickBot="1" thickTop="1">
      <c r="A23" s="19" t="s">
        <v>2</v>
      </c>
      <c r="B23" s="19" t="s">
        <v>177</v>
      </c>
      <c r="C23" s="19" t="s">
        <v>42</v>
      </c>
      <c r="D23" s="19">
        <v>2201</v>
      </c>
      <c r="E23" s="19"/>
      <c r="F23" s="19"/>
      <c r="G23" s="19"/>
      <c r="H23" s="19">
        <v>264859801768.07</v>
      </c>
      <c r="I23" s="19"/>
      <c r="J23" s="19"/>
      <c r="K23" s="19"/>
      <c r="L23" s="19">
        <v>400000000</v>
      </c>
      <c r="M23" s="19"/>
      <c r="N23" s="19"/>
      <c r="O23" s="19">
        <f t="shared" si="0"/>
        <v>265259801768.07</v>
      </c>
      <c r="P23" s="19">
        <v>967584247.5599995</v>
      </c>
      <c r="Q23" s="19">
        <v>8743580492.67</v>
      </c>
      <c r="R23" s="19">
        <v>50000000</v>
      </c>
      <c r="S23" s="19">
        <v>116593619.6539</v>
      </c>
      <c r="T23" s="19"/>
      <c r="U23" s="19"/>
      <c r="V23" s="19"/>
      <c r="W23" s="19"/>
      <c r="X23" s="19"/>
      <c r="Y23" s="19">
        <v>125453127</v>
      </c>
      <c r="Z23" s="19"/>
      <c r="AA23" s="19"/>
      <c r="AB23" s="19"/>
      <c r="AC23" s="19"/>
      <c r="AD23" s="19"/>
      <c r="AE23" s="19">
        <v>5060002129</v>
      </c>
      <c r="AF23" s="19"/>
      <c r="AG23" s="19"/>
      <c r="AH23" s="19"/>
      <c r="AI23" s="19">
        <f t="shared" si="1"/>
        <v>15063213615.8839</v>
      </c>
      <c r="AJ23" s="19">
        <v>18456559721.11</v>
      </c>
      <c r="AK23" s="19"/>
      <c r="AL23" s="19">
        <f t="shared" si="2"/>
        <v>18456559721.11</v>
      </c>
      <c r="AM23" s="20">
        <f t="shared" si="3"/>
        <v>298779575105.0639</v>
      </c>
      <c r="AN23" s="21"/>
    </row>
    <row r="24" spans="1:39" s="18" customFormat="1" ht="61.5" thickBot="1" thickTop="1">
      <c r="A24" s="19" t="s">
        <v>28</v>
      </c>
      <c r="B24" s="19" t="s">
        <v>114</v>
      </c>
      <c r="C24" s="19" t="s">
        <v>115</v>
      </c>
      <c r="D24" s="19">
        <v>2302</v>
      </c>
      <c r="E24" s="19" t="s">
        <v>112</v>
      </c>
      <c r="F24" s="19" t="s">
        <v>113</v>
      </c>
      <c r="G24" s="19"/>
      <c r="H24" s="19"/>
      <c r="I24" s="19"/>
      <c r="J24" s="19"/>
      <c r="K24" s="19"/>
      <c r="L24" s="19">
        <f>34500000+900000000</f>
        <v>934500000</v>
      </c>
      <c r="M24" s="19"/>
      <c r="N24" s="19"/>
      <c r="O24" s="19">
        <f t="shared" si="0"/>
        <v>934500000</v>
      </c>
      <c r="P24" s="19">
        <v>400000000</v>
      </c>
      <c r="Q24" s="19"/>
      <c r="R24" s="19"/>
      <c r="S24" s="19"/>
      <c r="T24" s="19"/>
      <c r="U24" s="19"/>
      <c r="V24" s="19"/>
      <c r="W24" s="19"/>
      <c r="X24" s="19"/>
      <c r="Y24" s="19"/>
      <c r="Z24" s="19"/>
      <c r="AA24" s="19"/>
      <c r="AB24" s="19"/>
      <c r="AC24" s="19"/>
      <c r="AD24" s="19"/>
      <c r="AE24" s="19">
        <v>200000000</v>
      </c>
      <c r="AF24" s="19"/>
      <c r="AG24" s="19"/>
      <c r="AH24" s="19"/>
      <c r="AI24" s="19">
        <f t="shared" si="1"/>
        <v>600000000</v>
      </c>
      <c r="AJ24" s="19"/>
      <c r="AK24" s="19"/>
      <c r="AL24" s="19">
        <f t="shared" si="2"/>
        <v>0</v>
      </c>
      <c r="AM24" s="19">
        <f t="shared" si="3"/>
        <v>1534500000</v>
      </c>
    </row>
    <row r="25" spans="1:41" s="18" customFormat="1" ht="68.25" customHeight="1" thickBot="1" thickTop="1">
      <c r="A25" s="38" t="s">
        <v>21</v>
      </c>
      <c r="B25" s="19" t="s">
        <v>36</v>
      </c>
      <c r="C25" s="19" t="s">
        <v>176</v>
      </c>
      <c r="D25" s="19" t="s">
        <v>175</v>
      </c>
      <c r="E25" s="19"/>
      <c r="F25" s="19"/>
      <c r="G25" s="19"/>
      <c r="H25" s="19"/>
      <c r="I25" s="19"/>
      <c r="J25" s="19"/>
      <c r="K25" s="19"/>
      <c r="L25" s="19"/>
      <c r="M25" s="19"/>
      <c r="N25" s="19"/>
      <c r="O25" s="19">
        <f t="shared" si="0"/>
        <v>0</v>
      </c>
      <c r="P25" s="19">
        <v>782207698.299999</v>
      </c>
      <c r="Q25" s="19"/>
      <c r="R25" s="19"/>
      <c r="S25" s="19"/>
      <c r="T25" s="19"/>
      <c r="U25" s="19"/>
      <c r="V25" s="19"/>
      <c r="W25" s="19">
        <v>0</v>
      </c>
      <c r="X25" s="19"/>
      <c r="Y25" s="19">
        <v>717792301.700001</v>
      </c>
      <c r="Z25" s="19"/>
      <c r="AA25" s="19"/>
      <c r="AB25" s="19"/>
      <c r="AC25" s="19"/>
      <c r="AD25" s="19"/>
      <c r="AE25" s="19">
        <v>6673980305.07</v>
      </c>
      <c r="AF25" s="19"/>
      <c r="AG25" s="19"/>
      <c r="AH25" s="19">
        <v>17359240420.61</v>
      </c>
      <c r="AI25" s="19">
        <f t="shared" si="1"/>
        <v>25533220725.68</v>
      </c>
      <c r="AJ25" s="19"/>
      <c r="AK25" s="19"/>
      <c r="AL25" s="19">
        <f t="shared" si="2"/>
        <v>0</v>
      </c>
      <c r="AM25" s="19">
        <f t="shared" si="3"/>
        <v>25533220725.68</v>
      </c>
      <c r="AO25" s="22"/>
    </row>
    <row r="26" spans="1:39" s="18" customFormat="1" ht="91.5" thickBot="1" thickTop="1">
      <c r="A26" s="38"/>
      <c r="B26" s="19" t="s">
        <v>36</v>
      </c>
      <c r="C26" s="19" t="s">
        <v>203</v>
      </c>
      <c r="D26" s="19" t="s">
        <v>175</v>
      </c>
      <c r="E26" s="19"/>
      <c r="F26" s="19"/>
      <c r="G26" s="19"/>
      <c r="H26" s="19"/>
      <c r="I26" s="19"/>
      <c r="J26" s="19"/>
      <c r="K26" s="19"/>
      <c r="L26" s="19"/>
      <c r="M26" s="19"/>
      <c r="N26" s="19"/>
      <c r="O26" s="19">
        <f t="shared" si="0"/>
        <v>0</v>
      </c>
      <c r="P26" s="19">
        <v>1537550171.7800007</v>
      </c>
      <c r="Q26" s="19"/>
      <c r="R26" s="19">
        <v>6359387637</v>
      </c>
      <c r="S26" s="19"/>
      <c r="T26" s="19"/>
      <c r="U26" s="19"/>
      <c r="V26" s="19"/>
      <c r="W26" s="19"/>
      <c r="X26" s="19"/>
      <c r="Y26" s="19"/>
      <c r="Z26" s="19"/>
      <c r="AA26" s="19"/>
      <c r="AB26" s="19"/>
      <c r="AC26" s="19"/>
      <c r="AD26" s="19"/>
      <c r="AE26" s="19">
        <v>13692610916.43</v>
      </c>
      <c r="AF26" s="19"/>
      <c r="AG26" s="19"/>
      <c r="AH26" s="19"/>
      <c r="AI26" s="19">
        <f t="shared" si="1"/>
        <v>21589548725.21</v>
      </c>
      <c r="AJ26" s="19"/>
      <c r="AK26" s="19"/>
      <c r="AL26" s="19">
        <f t="shared" si="2"/>
        <v>0</v>
      </c>
      <c r="AM26" s="20">
        <f>SUM(O26+AI26+AL26)</f>
        <v>21589548725.21</v>
      </c>
    </row>
    <row r="27" spans="1:39" s="18" customFormat="1" ht="31.5" thickBot="1" thickTop="1">
      <c r="A27" s="30" t="s">
        <v>23</v>
      </c>
      <c r="B27" s="38" t="s">
        <v>38</v>
      </c>
      <c r="C27" s="30" t="s">
        <v>62</v>
      </c>
      <c r="D27" s="30">
        <v>3208</v>
      </c>
      <c r="E27" s="19">
        <v>2022520010047</v>
      </c>
      <c r="F27" s="19" t="s">
        <v>155</v>
      </c>
      <c r="G27" s="30"/>
      <c r="H27" s="30"/>
      <c r="I27" s="30"/>
      <c r="J27" s="30"/>
      <c r="K27" s="30"/>
      <c r="L27" s="30"/>
      <c r="M27" s="30"/>
      <c r="N27" s="30"/>
      <c r="O27" s="30">
        <f t="shared" si="0"/>
        <v>0</v>
      </c>
      <c r="P27" s="30">
        <v>174900000</v>
      </c>
      <c r="Q27" s="30"/>
      <c r="R27" s="30"/>
      <c r="S27" s="30"/>
      <c r="T27" s="30"/>
      <c r="U27" s="30"/>
      <c r="V27" s="30"/>
      <c r="W27" s="30"/>
      <c r="X27" s="30"/>
      <c r="Y27" s="30"/>
      <c r="Z27" s="30"/>
      <c r="AA27" s="30"/>
      <c r="AB27" s="30"/>
      <c r="AC27" s="30"/>
      <c r="AD27" s="30"/>
      <c r="AE27" s="30"/>
      <c r="AF27" s="30"/>
      <c r="AG27" s="30"/>
      <c r="AH27" s="30"/>
      <c r="AI27" s="30">
        <f t="shared" si="1"/>
        <v>174900000</v>
      </c>
      <c r="AJ27" s="30"/>
      <c r="AK27" s="30"/>
      <c r="AL27" s="30">
        <v>0</v>
      </c>
      <c r="AM27" s="34">
        <f t="shared" si="3"/>
        <v>174900000</v>
      </c>
    </row>
    <row r="28" spans="1:39" s="18" customFormat="1" ht="31.5" customHeight="1" thickBot="1" thickTop="1">
      <c r="A28" s="31"/>
      <c r="B28" s="38"/>
      <c r="C28" s="31"/>
      <c r="D28" s="31"/>
      <c r="E28" s="26">
        <v>2022520010106</v>
      </c>
      <c r="F28" s="26" t="s">
        <v>214</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5"/>
    </row>
    <row r="29" spans="1:39" s="18" customFormat="1" ht="31.5" customHeight="1" thickBot="1" thickTop="1">
      <c r="A29" s="31"/>
      <c r="B29" s="38"/>
      <c r="C29" s="32"/>
      <c r="D29" s="32"/>
      <c r="E29" s="26">
        <v>2022520010107</v>
      </c>
      <c r="F29" s="26" t="s">
        <v>215</v>
      </c>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6"/>
    </row>
    <row r="30" spans="1:40" s="18" customFormat="1" ht="31.5" thickBot="1" thickTop="1">
      <c r="A30" s="31"/>
      <c r="B30" s="38"/>
      <c r="C30" s="28" t="s">
        <v>209</v>
      </c>
      <c r="D30" s="26">
        <v>3201</v>
      </c>
      <c r="E30" s="26">
        <v>2022520010097</v>
      </c>
      <c r="F30" s="26" t="s">
        <v>210</v>
      </c>
      <c r="G30" s="26"/>
      <c r="H30" s="26"/>
      <c r="I30" s="26"/>
      <c r="J30" s="26"/>
      <c r="K30" s="26"/>
      <c r="L30" s="26"/>
      <c r="M30" s="26"/>
      <c r="N30" s="26"/>
      <c r="O30" s="26">
        <f t="shared" si="0"/>
        <v>0</v>
      </c>
      <c r="P30" s="26"/>
      <c r="Q30" s="26">
        <v>27500000</v>
      </c>
      <c r="R30" s="26"/>
      <c r="S30" s="26"/>
      <c r="T30" s="26"/>
      <c r="U30" s="26"/>
      <c r="V30" s="26"/>
      <c r="W30" s="26"/>
      <c r="X30" s="26"/>
      <c r="Y30" s="26"/>
      <c r="Z30" s="26"/>
      <c r="AA30" s="26"/>
      <c r="AB30" s="26"/>
      <c r="AC30" s="26"/>
      <c r="AD30" s="26"/>
      <c r="AE30" s="26"/>
      <c r="AF30" s="26"/>
      <c r="AG30" s="26"/>
      <c r="AH30" s="26"/>
      <c r="AI30" s="26">
        <f t="shared" si="1"/>
        <v>27500000</v>
      </c>
      <c r="AJ30" s="26"/>
      <c r="AK30" s="26"/>
      <c r="AL30" s="26">
        <f t="shared" si="2"/>
        <v>0</v>
      </c>
      <c r="AM30" s="26">
        <f t="shared" si="3"/>
        <v>27500000</v>
      </c>
      <c r="AN30" s="22"/>
    </row>
    <row r="31" spans="1:40" s="18" customFormat="1" ht="31.5" thickBot="1" thickTop="1">
      <c r="A31" s="31"/>
      <c r="B31" s="38"/>
      <c r="C31" s="28" t="s">
        <v>212</v>
      </c>
      <c r="D31" s="26">
        <v>3206</v>
      </c>
      <c r="E31" s="26">
        <v>2022520010098</v>
      </c>
      <c r="F31" s="26" t="s">
        <v>213</v>
      </c>
      <c r="G31" s="26"/>
      <c r="H31" s="26"/>
      <c r="I31" s="26"/>
      <c r="J31" s="26"/>
      <c r="K31" s="26"/>
      <c r="L31" s="26">
        <v>700000000</v>
      </c>
      <c r="M31" s="26"/>
      <c r="N31" s="26"/>
      <c r="O31" s="26">
        <f t="shared" si="0"/>
        <v>700000000</v>
      </c>
      <c r="P31" s="26">
        <v>651400000</v>
      </c>
      <c r="Q31" s="26"/>
      <c r="R31" s="26"/>
      <c r="S31" s="26">
        <v>300000000</v>
      </c>
      <c r="T31" s="26"/>
      <c r="U31" s="26"/>
      <c r="V31" s="26"/>
      <c r="W31" s="26"/>
      <c r="X31" s="26"/>
      <c r="Y31" s="26"/>
      <c r="Z31" s="26"/>
      <c r="AA31" s="26"/>
      <c r="AB31" s="26"/>
      <c r="AC31" s="26"/>
      <c r="AD31" s="26"/>
      <c r="AE31" s="26"/>
      <c r="AF31" s="26"/>
      <c r="AG31" s="26"/>
      <c r="AH31" s="26"/>
      <c r="AI31" s="26">
        <f t="shared" si="1"/>
        <v>951400000</v>
      </c>
      <c r="AJ31" s="26"/>
      <c r="AK31" s="26"/>
      <c r="AL31" s="26">
        <f t="shared" si="2"/>
        <v>0</v>
      </c>
      <c r="AM31" s="26">
        <f t="shared" si="3"/>
        <v>1651400000</v>
      </c>
      <c r="AN31" s="22"/>
    </row>
    <row r="32" spans="1:40" s="18" customFormat="1" ht="31.5" customHeight="1" thickBot="1" thickTop="1">
      <c r="A32" s="31"/>
      <c r="B32" s="38"/>
      <c r="C32" s="30" t="s">
        <v>211</v>
      </c>
      <c r="D32" s="30">
        <v>3202</v>
      </c>
      <c r="E32" s="26">
        <v>2022520010099</v>
      </c>
      <c r="F32" s="26" t="s">
        <v>221</v>
      </c>
      <c r="G32" s="30"/>
      <c r="H32" s="30"/>
      <c r="I32" s="30"/>
      <c r="J32" s="30"/>
      <c r="K32" s="30"/>
      <c r="L32" s="30"/>
      <c r="M32" s="30"/>
      <c r="N32" s="30"/>
      <c r="O32" s="30">
        <f>SUM(G35:N35)</f>
        <v>0</v>
      </c>
      <c r="P32" s="34">
        <v>322700000</v>
      </c>
      <c r="Q32" s="30">
        <v>1197243344.58</v>
      </c>
      <c r="R32" s="30"/>
      <c r="S32" s="30"/>
      <c r="T32" s="30"/>
      <c r="U32" s="30"/>
      <c r="V32" s="30"/>
      <c r="W32" s="30"/>
      <c r="X32" s="30"/>
      <c r="Y32" s="30"/>
      <c r="Z32" s="30"/>
      <c r="AA32" s="30"/>
      <c r="AB32" s="30"/>
      <c r="AC32" s="30"/>
      <c r="AD32" s="30"/>
      <c r="AE32" s="30">
        <v>1250000000</v>
      </c>
      <c r="AF32" s="30"/>
      <c r="AG32" s="30"/>
      <c r="AH32" s="30"/>
      <c r="AI32" s="30">
        <f>SUM(P32:AH32)</f>
        <v>2769943344.58</v>
      </c>
      <c r="AJ32" s="30"/>
      <c r="AK32" s="30"/>
      <c r="AL32" s="30">
        <f>SUM(AJ35:AK35)</f>
        <v>0</v>
      </c>
      <c r="AM32" s="30">
        <f>SUM(O32+AI32+AL32)</f>
        <v>2769943344.58</v>
      </c>
      <c r="AN32" s="22"/>
    </row>
    <row r="33" spans="1:40" s="18" customFormat="1" ht="32.25" customHeight="1" thickBot="1" thickTop="1">
      <c r="A33" s="31"/>
      <c r="B33" s="38"/>
      <c r="C33" s="31"/>
      <c r="D33" s="31"/>
      <c r="E33" s="26">
        <v>2022520010103</v>
      </c>
      <c r="F33" s="26" t="s">
        <v>222</v>
      </c>
      <c r="G33" s="31"/>
      <c r="H33" s="31"/>
      <c r="I33" s="31"/>
      <c r="J33" s="31"/>
      <c r="K33" s="31"/>
      <c r="L33" s="31"/>
      <c r="M33" s="31"/>
      <c r="N33" s="31"/>
      <c r="O33" s="31"/>
      <c r="P33" s="35"/>
      <c r="Q33" s="31"/>
      <c r="R33" s="31"/>
      <c r="S33" s="31"/>
      <c r="T33" s="31"/>
      <c r="U33" s="31"/>
      <c r="V33" s="31"/>
      <c r="W33" s="31"/>
      <c r="X33" s="31"/>
      <c r="Y33" s="31"/>
      <c r="Z33" s="31"/>
      <c r="AA33" s="31"/>
      <c r="AB33" s="31"/>
      <c r="AC33" s="31"/>
      <c r="AD33" s="31"/>
      <c r="AE33" s="31"/>
      <c r="AF33" s="31"/>
      <c r="AG33" s="31"/>
      <c r="AH33" s="31"/>
      <c r="AI33" s="31"/>
      <c r="AJ33" s="31"/>
      <c r="AK33" s="31"/>
      <c r="AL33" s="31"/>
      <c r="AM33" s="31"/>
      <c r="AN33" s="22"/>
    </row>
    <row r="34" spans="1:40" s="18" customFormat="1" ht="35.25" customHeight="1" thickBot="1" thickTop="1">
      <c r="A34" s="33"/>
      <c r="B34" s="38"/>
      <c r="C34" s="31"/>
      <c r="D34" s="31"/>
      <c r="E34" s="26">
        <v>2022520010123</v>
      </c>
      <c r="F34" s="26" t="s">
        <v>220</v>
      </c>
      <c r="G34" s="31"/>
      <c r="H34" s="31"/>
      <c r="I34" s="31"/>
      <c r="J34" s="31"/>
      <c r="K34" s="31"/>
      <c r="L34" s="31"/>
      <c r="M34" s="31"/>
      <c r="N34" s="31"/>
      <c r="O34" s="31"/>
      <c r="P34" s="35"/>
      <c r="Q34" s="31"/>
      <c r="R34" s="31"/>
      <c r="S34" s="31"/>
      <c r="T34" s="31"/>
      <c r="U34" s="31"/>
      <c r="V34" s="31"/>
      <c r="W34" s="31"/>
      <c r="X34" s="31"/>
      <c r="Y34" s="31"/>
      <c r="Z34" s="31"/>
      <c r="AA34" s="31"/>
      <c r="AB34" s="31"/>
      <c r="AC34" s="31"/>
      <c r="AD34" s="31"/>
      <c r="AE34" s="31"/>
      <c r="AF34" s="31"/>
      <c r="AG34" s="31"/>
      <c r="AH34" s="31"/>
      <c r="AI34" s="31"/>
      <c r="AJ34" s="31"/>
      <c r="AK34" s="31"/>
      <c r="AL34" s="31"/>
      <c r="AM34" s="31"/>
      <c r="AN34" s="22"/>
    </row>
    <row r="35" spans="1:40" s="18" customFormat="1" ht="31.5" thickBot="1" thickTop="1">
      <c r="A35" s="19" t="s">
        <v>24</v>
      </c>
      <c r="B35" s="38"/>
      <c r="C35" s="32"/>
      <c r="D35" s="32"/>
      <c r="E35" s="19">
        <v>2022520010114</v>
      </c>
      <c r="F35" s="19" t="s">
        <v>156</v>
      </c>
      <c r="G35" s="32"/>
      <c r="H35" s="32"/>
      <c r="I35" s="32"/>
      <c r="J35" s="32"/>
      <c r="K35" s="32"/>
      <c r="L35" s="32"/>
      <c r="M35" s="32"/>
      <c r="N35" s="32"/>
      <c r="O35" s="32"/>
      <c r="P35" s="36"/>
      <c r="Q35" s="32"/>
      <c r="R35" s="32"/>
      <c r="S35" s="32"/>
      <c r="T35" s="32"/>
      <c r="U35" s="32"/>
      <c r="V35" s="32"/>
      <c r="W35" s="32"/>
      <c r="X35" s="32"/>
      <c r="Y35" s="32"/>
      <c r="Z35" s="32"/>
      <c r="AA35" s="32"/>
      <c r="AB35" s="32"/>
      <c r="AC35" s="32"/>
      <c r="AD35" s="32"/>
      <c r="AE35" s="32"/>
      <c r="AF35" s="32"/>
      <c r="AG35" s="32"/>
      <c r="AH35" s="32"/>
      <c r="AI35" s="32"/>
      <c r="AJ35" s="32"/>
      <c r="AK35" s="32"/>
      <c r="AL35" s="32"/>
      <c r="AM35" s="32"/>
      <c r="AN35" s="22"/>
    </row>
    <row r="36" spans="1:40" s="18" customFormat="1" ht="181.5" thickBot="1" thickTop="1">
      <c r="A36" s="19" t="s">
        <v>28</v>
      </c>
      <c r="B36" s="30" t="s">
        <v>32</v>
      </c>
      <c r="C36" s="19" t="s">
        <v>96</v>
      </c>
      <c r="D36" s="19">
        <v>4002</v>
      </c>
      <c r="E36" s="19" t="s">
        <v>159</v>
      </c>
      <c r="F36" s="19" t="s">
        <v>160</v>
      </c>
      <c r="G36" s="19"/>
      <c r="H36" s="19"/>
      <c r="I36" s="19"/>
      <c r="J36" s="19"/>
      <c r="K36" s="19"/>
      <c r="L36" s="19">
        <v>1840070894.27</v>
      </c>
      <c r="M36" s="19"/>
      <c r="N36" s="19"/>
      <c r="O36" s="19">
        <f aca="true" t="shared" si="4" ref="O36:O41">SUM(G36:N36)</f>
        <v>1840070894.27</v>
      </c>
      <c r="P36" s="19">
        <v>4691605826.87</v>
      </c>
      <c r="Q36" s="19"/>
      <c r="R36" s="19">
        <v>5000000</v>
      </c>
      <c r="S36" s="19">
        <v>483406380.3461</v>
      </c>
      <c r="T36" s="19"/>
      <c r="U36" s="19">
        <v>3154115613</v>
      </c>
      <c r="V36" s="19">
        <v>1285020000</v>
      </c>
      <c r="W36" s="19">
        <v>10000000</v>
      </c>
      <c r="X36" s="19"/>
      <c r="Y36" s="19">
        <v>1185000000</v>
      </c>
      <c r="Z36" s="19"/>
      <c r="AA36" s="19"/>
      <c r="AB36" s="19"/>
      <c r="AC36" s="19"/>
      <c r="AD36" s="19"/>
      <c r="AE36" s="19">
        <v>1385464447</v>
      </c>
      <c r="AF36" s="19">
        <v>743232853</v>
      </c>
      <c r="AG36" s="19"/>
      <c r="AH36" s="19">
        <v>6731207703.04</v>
      </c>
      <c r="AI36" s="19">
        <f>SUM(P36:AH36)</f>
        <v>19674052823.2561</v>
      </c>
      <c r="AJ36" s="19"/>
      <c r="AK36" s="19"/>
      <c r="AL36" s="19">
        <f>SUM(AJ36:AK36)</f>
        <v>0</v>
      </c>
      <c r="AM36" s="19">
        <f aca="true" t="shared" si="5" ref="AM36:AM41">SUM(O36+AI36+AL36)</f>
        <v>21514123717.5261</v>
      </c>
      <c r="AN36" s="22"/>
    </row>
    <row r="37" spans="1:40" s="18" customFormat="1" ht="76.5" thickBot="1" thickTop="1">
      <c r="A37" s="19" t="s">
        <v>13</v>
      </c>
      <c r="B37" s="31"/>
      <c r="C37" s="19" t="s">
        <v>45</v>
      </c>
      <c r="D37" s="19">
        <v>4001</v>
      </c>
      <c r="E37" s="19" t="s">
        <v>136</v>
      </c>
      <c r="F37" s="19" t="s">
        <v>168</v>
      </c>
      <c r="G37" s="19"/>
      <c r="H37" s="19"/>
      <c r="I37" s="19"/>
      <c r="J37" s="19"/>
      <c r="K37" s="19"/>
      <c r="L37" s="19"/>
      <c r="M37" s="19"/>
      <c r="N37" s="19"/>
      <c r="O37" s="19">
        <f t="shared" si="4"/>
        <v>0</v>
      </c>
      <c r="P37" s="19"/>
      <c r="Q37" s="19">
        <v>3598055999.9999995</v>
      </c>
      <c r="R37" s="19"/>
      <c r="S37" s="19"/>
      <c r="T37" s="19"/>
      <c r="U37" s="19"/>
      <c r="V37" s="19"/>
      <c r="W37" s="19"/>
      <c r="X37" s="19"/>
      <c r="Y37" s="19"/>
      <c r="Z37" s="19"/>
      <c r="AA37" s="19"/>
      <c r="AB37" s="19"/>
      <c r="AC37" s="19"/>
      <c r="AD37" s="19"/>
      <c r="AE37" s="19"/>
      <c r="AF37" s="19"/>
      <c r="AG37" s="19"/>
      <c r="AH37" s="19"/>
      <c r="AI37" s="19">
        <f>SUM(P37:AH37)</f>
        <v>3598055999.9999995</v>
      </c>
      <c r="AJ37" s="19"/>
      <c r="AK37" s="19"/>
      <c r="AL37" s="19">
        <f>SUM(AJ37:AK37)</f>
        <v>0</v>
      </c>
      <c r="AM37" s="19">
        <f t="shared" si="5"/>
        <v>3598055999.9999995</v>
      </c>
      <c r="AN37" s="22"/>
    </row>
    <row r="38" spans="1:40" s="18" customFormat="1" ht="31.5" thickBot="1" thickTop="1">
      <c r="A38" s="19" t="s">
        <v>28</v>
      </c>
      <c r="B38" s="31"/>
      <c r="C38" s="19" t="s">
        <v>109</v>
      </c>
      <c r="D38" s="19">
        <v>4002</v>
      </c>
      <c r="E38" s="19">
        <v>2022520010110</v>
      </c>
      <c r="F38" s="19" t="s">
        <v>108</v>
      </c>
      <c r="G38" s="19"/>
      <c r="H38" s="19"/>
      <c r="I38" s="19"/>
      <c r="J38" s="19"/>
      <c r="K38" s="19"/>
      <c r="L38" s="19">
        <f>128800000+100000000</f>
        <v>228800000</v>
      </c>
      <c r="M38" s="19"/>
      <c r="N38" s="19"/>
      <c r="O38" s="19">
        <f t="shared" si="4"/>
        <v>228800000</v>
      </c>
      <c r="P38" s="19">
        <v>800000000</v>
      </c>
      <c r="Q38" s="19"/>
      <c r="R38" s="19"/>
      <c r="S38" s="19"/>
      <c r="T38" s="19"/>
      <c r="U38" s="19"/>
      <c r="V38" s="19"/>
      <c r="W38" s="19"/>
      <c r="X38" s="19"/>
      <c r="Y38" s="19"/>
      <c r="Z38" s="19"/>
      <c r="AA38" s="19"/>
      <c r="AB38" s="19"/>
      <c r="AC38" s="19"/>
      <c r="AD38" s="19"/>
      <c r="AE38" s="19">
        <v>300000000</v>
      </c>
      <c r="AF38" s="19"/>
      <c r="AG38" s="19"/>
      <c r="AH38" s="19"/>
      <c r="AI38" s="19">
        <f>SUM(P38:AH38)</f>
        <v>1100000000</v>
      </c>
      <c r="AJ38" s="19"/>
      <c r="AK38" s="19"/>
      <c r="AL38" s="19">
        <f>SUM(AJ38:AK38)</f>
        <v>0</v>
      </c>
      <c r="AM38" s="19">
        <f t="shared" si="5"/>
        <v>1328800000</v>
      </c>
      <c r="AN38" s="22"/>
    </row>
    <row r="39" spans="1:40" s="18" customFormat="1" ht="31.5" thickBot="1" thickTop="1">
      <c r="A39" s="38" t="s">
        <v>14</v>
      </c>
      <c r="B39" s="31"/>
      <c r="C39" s="30" t="s">
        <v>46</v>
      </c>
      <c r="D39" s="30">
        <v>4003</v>
      </c>
      <c r="E39" s="19">
        <v>2022520010032</v>
      </c>
      <c r="F39" s="19" t="s">
        <v>169</v>
      </c>
      <c r="G39" s="19"/>
      <c r="H39" s="19"/>
      <c r="I39" s="19"/>
      <c r="J39" s="19"/>
      <c r="K39" s="19"/>
      <c r="L39" s="19">
        <v>300000000</v>
      </c>
      <c r="M39" s="19"/>
      <c r="N39" s="19"/>
      <c r="O39" s="19">
        <f t="shared" si="4"/>
        <v>300000000</v>
      </c>
      <c r="P39" s="19">
        <f>13800000+200000000</f>
        <v>213800000</v>
      </c>
      <c r="Q39" s="19"/>
      <c r="R39" s="19"/>
      <c r="S39" s="19">
        <v>200000000</v>
      </c>
      <c r="T39" s="19"/>
      <c r="U39" s="19"/>
      <c r="V39" s="19"/>
      <c r="W39" s="19"/>
      <c r="X39" s="19"/>
      <c r="Y39" s="19"/>
      <c r="Z39" s="19"/>
      <c r="AA39" s="19"/>
      <c r="AB39" s="19"/>
      <c r="AC39" s="19"/>
      <c r="AD39" s="19"/>
      <c r="AE39" s="19"/>
      <c r="AF39" s="19"/>
      <c r="AG39" s="19"/>
      <c r="AH39" s="19"/>
      <c r="AI39" s="19">
        <f>SUM(P39:AH39)</f>
        <v>413800000</v>
      </c>
      <c r="AJ39" s="19"/>
      <c r="AK39" s="19"/>
      <c r="AL39" s="19">
        <f>SUM(AJ39:AK39)</f>
        <v>0</v>
      </c>
      <c r="AM39" s="19">
        <f t="shared" si="5"/>
        <v>713800000</v>
      </c>
      <c r="AN39" s="22"/>
    </row>
    <row r="40" spans="1:39" s="18" customFormat="1" ht="48.75" customHeight="1" thickBot="1" thickTop="1">
      <c r="A40" s="38"/>
      <c r="B40" s="31"/>
      <c r="C40" s="31"/>
      <c r="D40" s="31"/>
      <c r="E40" s="19">
        <v>2022520010137</v>
      </c>
      <c r="F40" s="19" t="s">
        <v>143</v>
      </c>
      <c r="G40" s="19"/>
      <c r="H40" s="19"/>
      <c r="I40" s="19"/>
      <c r="J40" s="19">
        <v>4037304600</v>
      </c>
      <c r="K40" s="19"/>
      <c r="L40" s="19"/>
      <c r="M40" s="19"/>
      <c r="N40" s="19"/>
      <c r="O40" s="19">
        <f t="shared" si="4"/>
        <v>4037304600</v>
      </c>
      <c r="P40" s="19"/>
      <c r="Q40" s="19"/>
      <c r="R40" s="19"/>
      <c r="S40" s="19"/>
      <c r="T40" s="19"/>
      <c r="U40" s="19"/>
      <c r="V40" s="19"/>
      <c r="W40" s="19"/>
      <c r="X40" s="19"/>
      <c r="Y40" s="19"/>
      <c r="Z40" s="19"/>
      <c r="AA40" s="19"/>
      <c r="AB40" s="19"/>
      <c r="AC40" s="19"/>
      <c r="AD40" s="19"/>
      <c r="AE40" s="19"/>
      <c r="AF40" s="19"/>
      <c r="AG40" s="19"/>
      <c r="AH40" s="19"/>
      <c r="AI40" s="19">
        <f t="shared" si="1"/>
        <v>0</v>
      </c>
      <c r="AJ40" s="19"/>
      <c r="AK40" s="19">
        <v>4953880140</v>
      </c>
      <c r="AL40" s="19">
        <f t="shared" si="2"/>
        <v>4953880140</v>
      </c>
      <c r="AM40" s="20">
        <f t="shared" si="5"/>
        <v>8991184740</v>
      </c>
    </row>
    <row r="41" spans="1:39" s="18" customFormat="1" ht="48.75" customHeight="1" thickBot="1" thickTop="1">
      <c r="A41" s="38"/>
      <c r="B41" s="31"/>
      <c r="C41" s="31"/>
      <c r="D41" s="31"/>
      <c r="E41" s="26">
        <v>2022520010066</v>
      </c>
      <c r="F41" s="26" t="s">
        <v>216</v>
      </c>
      <c r="G41" s="30"/>
      <c r="H41" s="30"/>
      <c r="I41" s="30"/>
      <c r="J41" s="30">
        <v>328236102.7</v>
      </c>
      <c r="K41" s="30"/>
      <c r="L41" s="30"/>
      <c r="M41" s="30">
        <v>50000000</v>
      </c>
      <c r="N41" s="30"/>
      <c r="O41" s="30">
        <f t="shared" si="4"/>
        <v>378236102.7</v>
      </c>
      <c r="P41" s="30">
        <v>1571687758.1</v>
      </c>
      <c r="Q41" s="30">
        <v>470231500</v>
      </c>
      <c r="R41" s="30">
        <v>50300000</v>
      </c>
      <c r="S41" s="30"/>
      <c r="T41" s="30"/>
      <c r="U41" s="30"/>
      <c r="V41" s="30"/>
      <c r="W41" s="30"/>
      <c r="X41" s="30"/>
      <c r="Y41" s="30"/>
      <c r="Z41" s="30"/>
      <c r="AA41" s="30"/>
      <c r="AB41" s="30"/>
      <c r="AC41" s="30"/>
      <c r="AD41" s="30"/>
      <c r="AE41" s="30">
        <v>1010000000</v>
      </c>
      <c r="AF41" s="30"/>
      <c r="AG41" s="30"/>
      <c r="AH41" s="30"/>
      <c r="AI41" s="30">
        <f>SUM(P41:AH41)</f>
        <v>3102219258.1</v>
      </c>
      <c r="AJ41" s="30"/>
      <c r="AK41" s="30">
        <v>2154053</v>
      </c>
      <c r="AL41" s="30">
        <f>SUM(AJ41:AK41)</f>
        <v>2154053</v>
      </c>
      <c r="AM41" s="34">
        <f t="shared" si="5"/>
        <v>3482609413.7999997</v>
      </c>
    </row>
    <row r="42" spans="1:39" s="18" customFormat="1" ht="31.5" customHeight="1" thickBot="1" thickTop="1">
      <c r="A42" s="38"/>
      <c r="B42" s="31"/>
      <c r="C42" s="31"/>
      <c r="D42" s="31"/>
      <c r="E42" s="26">
        <v>2022520010100</v>
      </c>
      <c r="F42" s="26" t="s">
        <v>217</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5"/>
    </row>
    <row r="43" spans="1:39" s="18" customFormat="1" ht="53.25" customHeight="1" thickBot="1" thickTop="1">
      <c r="A43" s="38"/>
      <c r="B43" s="31"/>
      <c r="C43" s="31"/>
      <c r="D43" s="31"/>
      <c r="E43" s="26">
        <v>2022520010101</v>
      </c>
      <c r="F43" s="26" t="s">
        <v>218</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5"/>
    </row>
    <row r="44" spans="1:39" s="18" customFormat="1" ht="31.5" customHeight="1" thickBot="1" thickTop="1">
      <c r="A44" s="38"/>
      <c r="B44" s="31"/>
      <c r="C44" s="31"/>
      <c r="D44" s="31"/>
      <c r="E44" s="26">
        <v>2022520010138</v>
      </c>
      <c r="F44" s="26" t="s">
        <v>219</v>
      </c>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6"/>
    </row>
    <row r="45" spans="1:39" s="18" customFormat="1" ht="31.5" thickBot="1" thickTop="1">
      <c r="A45" s="38"/>
      <c r="B45" s="32"/>
      <c r="C45" s="32"/>
      <c r="D45" s="32"/>
      <c r="E45" s="19"/>
      <c r="F45" s="19" t="s">
        <v>164</v>
      </c>
      <c r="G45" s="19"/>
      <c r="H45" s="19"/>
      <c r="I45" s="19"/>
      <c r="J45" s="19">
        <v>6246909394</v>
      </c>
      <c r="K45" s="19"/>
      <c r="L45" s="19"/>
      <c r="M45" s="19"/>
      <c r="N45" s="19"/>
      <c r="O45" s="19">
        <f>SUM(G45:N45)</f>
        <v>6246909394</v>
      </c>
      <c r="P45" s="19"/>
      <c r="Q45" s="19"/>
      <c r="R45" s="19"/>
      <c r="S45" s="19"/>
      <c r="T45" s="19"/>
      <c r="U45" s="19"/>
      <c r="V45" s="19"/>
      <c r="W45" s="19"/>
      <c r="X45" s="19"/>
      <c r="Y45" s="19"/>
      <c r="Z45" s="19"/>
      <c r="AA45" s="19"/>
      <c r="AB45" s="19"/>
      <c r="AC45" s="19"/>
      <c r="AD45" s="19"/>
      <c r="AE45" s="19"/>
      <c r="AF45" s="19"/>
      <c r="AG45" s="19"/>
      <c r="AH45" s="19"/>
      <c r="AI45" s="19">
        <f t="shared" si="1"/>
        <v>0</v>
      </c>
      <c r="AJ45" s="19"/>
      <c r="AK45" s="19">
        <v>3608250290</v>
      </c>
      <c r="AL45" s="19">
        <f t="shared" si="2"/>
        <v>3608250290</v>
      </c>
      <c r="AM45" s="20">
        <f>SUM(O45+AI45+AL45)</f>
        <v>9855159684</v>
      </c>
    </row>
    <row r="46" spans="1:39" s="18" customFormat="1" ht="76.5" thickBot="1" thickTop="1">
      <c r="A46" s="19" t="s">
        <v>15</v>
      </c>
      <c r="B46" s="30" t="s">
        <v>33</v>
      </c>
      <c r="C46" s="19" t="s">
        <v>48</v>
      </c>
      <c r="D46" s="19">
        <v>3301</v>
      </c>
      <c r="E46" s="19" t="s">
        <v>163</v>
      </c>
      <c r="F46" s="19" t="s">
        <v>162</v>
      </c>
      <c r="G46" s="19"/>
      <c r="H46" s="19"/>
      <c r="I46" s="19"/>
      <c r="J46" s="19"/>
      <c r="K46" s="19"/>
      <c r="L46" s="19">
        <v>57500000</v>
      </c>
      <c r="M46" s="19"/>
      <c r="N46" s="19"/>
      <c r="O46" s="19">
        <f>SUM(G46:N46)</f>
        <v>57500000</v>
      </c>
      <c r="P46" s="19">
        <v>850000000</v>
      </c>
      <c r="Q46" s="19">
        <v>30000000</v>
      </c>
      <c r="R46" s="19">
        <v>5000000</v>
      </c>
      <c r="S46" s="19"/>
      <c r="T46" s="19"/>
      <c r="U46" s="19"/>
      <c r="V46" s="19"/>
      <c r="W46" s="19"/>
      <c r="X46" s="19"/>
      <c r="Y46" s="19"/>
      <c r="Z46" s="19">
        <v>1065404630.48</v>
      </c>
      <c r="AA46" s="19"/>
      <c r="AB46" s="19"/>
      <c r="AC46" s="19"/>
      <c r="AD46" s="19"/>
      <c r="AE46" s="19">
        <f>1239482394-500000000</f>
        <v>739482394</v>
      </c>
      <c r="AF46" s="19"/>
      <c r="AG46" s="19"/>
      <c r="AH46" s="19"/>
      <c r="AI46" s="19">
        <f>SUM(P46:AH46)</f>
        <v>2689887024.48</v>
      </c>
      <c r="AJ46" s="19"/>
      <c r="AK46" s="19"/>
      <c r="AL46" s="19">
        <f>SUM(AJ46:AK46)</f>
        <v>0</v>
      </c>
      <c r="AM46" s="19">
        <f>SUM(O46+AI46+AL46)</f>
        <v>2747387024.48</v>
      </c>
    </row>
    <row r="47" spans="1:39" s="18" customFormat="1" ht="31.5" thickBot="1" thickTop="1">
      <c r="A47" s="19" t="s">
        <v>97</v>
      </c>
      <c r="B47" s="32"/>
      <c r="C47" s="19" t="s">
        <v>47</v>
      </c>
      <c r="D47" s="19">
        <v>3302</v>
      </c>
      <c r="E47" s="19">
        <v>2022520010052</v>
      </c>
      <c r="F47" s="19" t="s">
        <v>161</v>
      </c>
      <c r="G47" s="19"/>
      <c r="H47" s="19"/>
      <c r="I47" s="19"/>
      <c r="J47" s="19"/>
      <c r="K47" s="19"/>
      <c r="L47" s="19">
        <f>900000000+1370000000-975000000-960000000</f>
        <v>335000000</v>
      </c>
      <c r="M47" s="19"/>
      <c r="N47" s="19"/>
      <c r="O47" s="19">
        <f>SUM(G47:N47)</f>
        <v>335000000</v>
      </c>
      <c r="P47" s="19">
        <v>350000000</v>
      </c>
      <c r="Q47" s="19"/>
      <c r="R47" s="19"/>
      <c r="S47" s="19"/>
      <c r="T47" s="19"/>
      <c r="U47" s="19"/>
      <c r="V47" s="19"/>
      <c r="W47" s="19"/>
      <c r="X47" s="19"/>
      <c r="Y47" s="19"/>
      <c r="Z47" s="19">
        <v>2180000000</v>
      </c>
      <c r="AA47" s="19"/>
      <c r="AB47" s="19"/>
      <c r="AC47" s="19"/>
      <c r="AD47" s="19"/>
      <c r="AE47" s="19">
        <v>700000000</v>
      </c>
      <c r="AF47" s="19"/>
      <c r="AG47" s="19"/>
      <c r="AH47" s="19"/>
      <c r="AI47" s="19">
        <f>SUM(P47:AH47)</f>
        <v>3230000000</v>
      </c>
      <c r="AJ47" s="19"/>
      <c r="AK47" s="19"/>
      <c r="AL47" s="19">
        <f>SUM(AJ47:AK47)</f>
        <v>0</v>
      </c>
      <c r="AM47" s="19">
        <f>SUM(O47+AI47+AL47)</f>
        <v>3565000000</v>
      </c>
    </row>
    <row r="48" spans="1:39" s="18" customFormat="1" ht="16.5" customHeight="1" thickBot="1" thickTop="1">
      <c r="A48" s="19" t="s">
        <v>56</v>
      </c>
      <c r="B48" s="38" t="s">
        <v>144</v>
      </c>
      <c r="C48" s="38" t="s">
        <v>50</v>
      </c>
      <c r="D48" s="38">
        <v>3502</v>
      </c>
      <c r="E48" s="38" t="s">
        <v>145</v>
      </c>
      <c r="F48" s="38" t="s">
        <v>146</v>
      </c>
      <c r="G48" s="19"/>
      <c r="H48" s="19"/>
      <c r="I48" s="19"/>
      <c r="J48" s="19"/>
      <c r="K48" s="19"/>
      <c r="L48" s="19">
        <v>300000000</v>
      </c>
      <c r="M48" s="19"/>
      <c r="N48" s="19"/>
      <c r="O48" s="19">
        <f t="shared" si="0"/>
        <v>300000000</v>
      </c>
      <c r="P48" s="19">
        <f>100000000+46000000</f>
        <v>146000000</v>
      </c>
      <c r="Q48" s="19"/>
      <c r="R48" s="19"/>
      <c r="S48" s="19"/>
      <c r="T48" s="19"/>
      <c r="U48" s="19"/>
      <c r="V48" s="19"/>
      <c r="W48" s="19"/>
      <c r="X48" s="19"/>
      <c r="Y48" s="19"/>
      <c r="Z48" s="19"/>
      <c r="AA48" s="19"/>
      <c r="AB48" s="19"/>
      <c r="AC48" s="19"/>
      <c r="AD48" s="19"/>
      <c r="AE48" s="19"/>
      <c r="AF48" s="19"/>
      <c r="AG48" s="19"/>
      <c r="AH48" s="19"/>
      <c r="AI48" s="19">
        <f t="shared" si="1"/>
        <v>146000000</v>
      </c>
      <c r="AJ48" s="19"/>
      <c r="AK48" s="19"/>
      <c r="AL48" s="19">
        <f t="shared" si="2"/>
        <v>0</v>
      </c>
      <c r="AM48" s="19">
        <f t="shared" si="3"/>
        <v>446000000</v>
      </c>
    </row>
    <row r="49" spans="1:39" s="18" customFormat="1" ht="31.5" customHeight="1" thickBot="1" thickTop="1">
      <c r="A49" s="19" t="s">
        <v>18</v>
      </c>
      <c r="B49" s="38"/>
      <c r="C49" s="38"/>
      <c r="D49" s="38"/>
      <c r="E49" s="38"/>
      <c r="F49" s="38"/>
      <c r="G49" s="19"/>
      <c r="H49" s="19"/>
      <c r="I49" s="19"/>
      <c r="J49" s="19"/>
      <c r="K49" s="19"/>
      <c r="L49" s="19"/>
      <c r="M49" s="19"/>
      <c r="N49" s="19"/>
      <c r="O49" s="19">
        <f t="shared" si="0"/>
        <v>0</v>
      </c>
      <c r="P49" s="19">
        <f>13800000+50000000</f>
        <v>63800000</v>
      </c>
      <c r="Q49" s="19"/>
      <c r="R49" s="19"/>
      <c r="S49" s="19">
        <v>300000000</v>
      </c>
      <c r="T49" s="19"/>
      <c r="U49" s="19"/>
      <c r="V49" s="19"/>
      <c r="W49" s="19"/>
      <c r="X49" s="19"/>
      <c r="Y49" s="19"/>
      <c r="Z49" s="19"/>
      <c r="AA49" s="19"/>
      <c r="AB49" s="19"/>
      <c r="AC49" s="19"/>
      <c r="AD49" s="19"/>
      <c r="AE49" s="19">
        <v>50000000</v>
      </c>
      <c r="AF49" s="19"/>
      <c r="AG49" s="19"/>
      <c r="AH49" s="19"/>
      <c r="AI49" s="19">
        <f t="shared" si="1"/>
        <v>413800000</v>
      </c>
      <c r="AJ49" s="19"/>
      <c r="AK49" s="19"/>
      <c r="AL49" s="19">
        <f t="shared" si="2"/>
        <v>0</v>
      </c>
      <c r="AM49" s="19">
        <f t="shared" si="3"/>
        <v>413800000</v>
      </c>
    </row>
    <row r="50" spans="1:39" s="18" customFormat="1" ht="31.5" customHeight="1" thickBot="1" thickTop="1">
      <c r="A50" s="19" t="s">
        <v>17</v>
      </c>
      <c r="B50" s="38"/>
      <c r="C50" s="38"/>
      <c r="D50" s="38"/>
      <c r="E50" s="38"/>
      <c r="F50" s="38"/>
      <c r="G50" s="19"/>
      <c r="H50" s="19"/>
      <c r="I50" s="19"/>
      <c r="J50" s="19"/>
      <c r="K50" s="19"/>
      <c r="L50" s="19">
        <v>300000000</v>
      </c>
      <c r="M50" s="19"/>
      <c r="N50" s="19"/>
      <c r="O50" s="19">
        <f t="shared" si="0"/>
        <v>300000000</v>
      </c>
      <c r="P50" s="19">
        <f>73600000+837853109</f>
        <v>911453109</v>
      </c>
      <c r="Q50" s="19"/>
      <c r="R50" s="19">
        <v>312146891</v>
      </c>
      <c r="S50" s="19">
        <v>550000000</v>
      </c>
      <c r="T50" s="19"/>
      <c r="U50" s="19"/>
      <c r="V50" s="19"/>
      <c r="W50" s="19"/>
      <c r="X50" s="19"/>
      <c r="Y50" s="19">
        <v>300000000</v>
      </c>
      <c r="Z50" s="19"/>
      <c r="AA50" s="19"/>
      <c r="AB50" s="19"/>
      <c r="AC50" s="19"/>
      <c r="AD50" s="19"/>
      <c r="AE50" s="19">
        <v>150000000</v>
      </c>
      <c r="AF50" s="19"/>
      <c r="AG50" s="19"/>
      <c r="AH50" s="19"/>
      <c r="AI50" s="19">
        <f t="shared" si="1"/>
        <v>2223600000</v>
      </c>
      <c r="AJ50" s="19"/>
      <c r="AK50" s="19"/>
      <c r="AL50" s="19">
        <f t="shared" si="2"/>
        <v>0</v>
      </c>
      <c r="AM50" s="19">
        <f t="shared" si="3"/>
        <v>2523600000</v>
      </c>
    </row>
    <row r="51" spans="1:39" s="18" customFormat="1" ht="31.5" customHeight="1" thickBot="1" thickTop="1">
      <c r="A51" s="30" t="s">
        <v>8</v>
      </c>
      <c r="B51" s="30" t="s">
        <v>31</v>
      </c>
      <c r="C51" s="19" t="s">
        <v>149</v>
      </c>
      <c r="D51" s="19">
        <v>4103</v>
      </c>
      <c r="E51" s="19">
        <v>2022520010040</v>
      </c>
      <c r="F51" s="19" t="s">
        <v>205</v>
      </c>
      <c r="G51" s="19"/>
      <c r="H51" s="19"/>
      <c r="I51" s="19"/>
      <c r="J51" s="19"/>
      <c r="K51" s="19"/>
      <c r="L51" s="19">
        <v>360600000</v>
      </c>
      <c r="M51" s="19"/>
      <c r="N51" s="19"/>
      <c r="O51" s="19">
        <f t="shared" si="0"/>
        <v>360600000</v>
      </c>
      <c r="P51" s="19"/>
      <c r="Q51" s="19"/>
      <c r="R51" s="19"/>
      <c r="S51" s="19"/>
      <c r="T51" s="19"/>
      <c r="U51" s="19"/>
      <c r="V51" s="19"/>
      <c r="W51" s="19"/>
      <c r="X51" s="19"/>
      <c r="Y51" s="19"/>
      <c r="Z51" s="19"/>
      <c r="AA51" s="19"/>
      <c r="AB51" s="19"/>
      <c r="AC51" s="19"/>
      <c r="AD51" s="19"/>
      <c r="AE51" s="19"/>
      <c r="AF51" s="19"/>
      <c r="AG51" s="19"/>
      <c r="AH51" s="19"/>
      <c r="AI51" s="19">
        <f t="shared" si="1"/>
        <v>0</v>
      </c>
      <c r="AJ51" s="19"/>
      <c r="AK51" s="19"/>
      <c r="AL51" s="19">
        <f t="shared" si="2"/>
        <v>0</v>
      </c>
      <c r="AM51" s="19">
        <f t="shared" si="3"/>
        <v>360600000</v>
      </c>
    </row>
    <row r="52" spans="1:39" s="18" customFormat="1" ht="166.5" customHeight="1" thickBot="1" thickTop="1">
      <c r="A52" s="32"/>
      <c r="B52" s="31"/>
      <c r="C52" s="19" t="s">
        <v>206</v>
      </c>
      <c r="D52" s="19">
        <v>4102</v>
      </c>
      <c r="E52" s="19" t="s">
        <v>207</v>
      </c>
      <c r="F52" s="19" t="s">
        <v>208</v>
      </c>
      <c r="G52" s="19"/>
      <c r="H52" s="19"/>
      <c r="I52" s="19"/>
      <c r="J52" s="19"/>
      <c r="K52" s="19"/>
      <c r="L52" s="19">
        <v>189400000</v>
      </c>
      <c r="M52" s="19"/>
      <c r="N52" s="19"/>
      <c r="O52" s="19">
        <f t="shared" si="0"/>
        <v>189400000</v>
      </c>
      <c r="P52" s="19">
        <v>1424200000</v>
      </c>
      <c r="Q52" s="19"/>
      <c r="R52" s="19"/>
      <c r="S52" s="19"/>
      <c r="T52" s="19"/>
      <c r="U52" s="19"/>
      <c r="V52" s="19"/>
      <c r="W52" s="19"/>
      <c r="X52" s="19"/>
      <c r="Y52" s="19">
        <v>300000000</v>
      </c>
      <c r="Z52" s="19"/>
      <c r="AA52" s="19"/>
      <c r="AB52" s="19"/>
      <c r="AC52" s="19"/>
      <c r="AD52" s="19"/>
      <c r="AE52" s="19">
        <v>300000000</v>
      </c>
      <c r="AF52" s="19"/>
      <c r="AG52" s="19"/>
      <c r="AH52" s="19"/>
      <c r="AI52" s="19">
        <f t="shared" si="1"/>
        <v>2024200000</v>
      </c>
      <c r="AJ52" s="19"/>
      <c r="AK52" s="19"/>
      <c r="AL52" s="19">
        <f t="shared" si="2"/>
        <v>0</v>
      </c>
      <c r="AM52" s="20">
        <f t="shared" si="3"/>
        <v>2213600000</v>
      </c>
    </row>
    <row r="53" spans="1:39" s="18" customFormat="1" ht="31.5" thickBot="1" thickTop="1">
      <c r="A53" s="30" t="s">
        <v>12</v>
      </c>
      <c r="B53" s="31"/>
      <c r="C53" s="30" t="s">
        <v>44</v>
      </c>
      <c r="D53" s="30">
        <v>4101</v>
      </c>
      <c r="E53" s="19">
        <v>2022520010072</v>
      </c>
      <c r="F53" s="19" t="s">
        <v>195</v>
      </c>
      <c r="G53" s="19"/>
      <c r="H53" s="19"/>
      <c r="I53" s="19"/>
      <c r="J53" s="19"/>
      <c r="K53" s="19"/>
      <c r="L53" s="19"/>
      <c r="M53" s="19"/>
      <c r="N53" s="19"/>
      <c r="O53" s="19"/>
      <c r="P53" s="19">
        <v>119600000</v>
      </c>
      <c r="Q53" s="19"/>
      <c r="R53" s="19"/>
      <c r="S53" s="19"/>
      <c r="T53" s="19"/>
      <c r="U53" s="19"/>
      <c r="V53" s="19"/>
      <c r="W53" s="19"/>
      <c r="X53" s="19"/>
      <c r="Y53" s="19"/>
      <c r="Z53" s="19"/>
      <c r="AA53" s="19"/>
      <c r="AB53" s="19"/>
      <c r="AC53" s="19"/>
      <c r="AD53" s="19"/>
      <c r="AE53" s="19"/>
      <c r="AF53" s="19"/>
      <c r="AG53" s="19"/>
      <c r="AH53" s="19"/>
      <c r="AI53" s="19">
        <f>SUM(P53:AH53)</f>
        <v>119600000</v>
      </c>
      <c r="AJ53" s="19"/>
      <c r="AK53" s="19"/>
      <c r="AL53" s="19"/>
      <c r="AM53" s="19">
        <f>SUM(O53+AI53+AL53)</f>
        <v>119600000</v>
      </c>
    </row>
    <row r="54" spans="1:39" s="18" customFormat="1" ht="31.5" thickBot="1" thickTop="1">
      <c r="A54" s="32"/>
      <c r="B54" s="31"/>
      <c r="C54" s="32"/>
      <c r="D54" s="32"/>
      <c r="E54" s="19">
        <v>2022520010092</v>
      </c>
      <c r="F54" s="19" t="s">
        <v>196</v>
      </c>
      <c r="G54" s="19"/>
      <c r="H54" s="19"/>
      <c r="I54" s="19"/>
      <c r="J54" s="19"/>
      <c r="K54" s="19"/>
      <c r="L54" s="19"/>
      <c r="M54" s="19"/>
      <c r="N54" s="19"/>
      <c r="O54" s="19">
        <f>SUM(G54:N54)</f>
        <v>0</v>
      </c>
      <c r="P54" s="19">
        <v>2894000000</v>
      </c>
      <c r="Q54" s="19"/>
      <c r="R54" s="19"/>
      <c r="S54" s="19"/>
      <c r="T54" s="19"/>
      <c r="U54" s="19"/>
      <c r="V54" s="19"/>
      <c r="W54" s="19"/>
      <c r="X54" s="19"/>
      <c r="Y54" s="19"/>
      <c r="Z54" s="19"/>
      <c r="AA54" s="19"/>
      <c r="AB54" s="19"/>
      <c r="AC54" s="19"/>
      <c r="AD54" s="19"/>
      <c r="AE54" s="19"/>
      <c r="AF54" s="19"/>
      <c r="AG54" s="19"/>
      <c r="AH54" s="19"/>
      <c r="AI54" s="19">
        <f>SUM(P54:AH54)</f>
        <v>2894000000</v>
      </c>
      <c r="AJ54" s="19"/>
      <c r="AK54" s="19"/>
      <c r="AL54" s="19">
        <f>SUM(AJ54:AK54)</f>
        <v>0</v>
      </c>
      <c r="AM54" s="19">
        <f>SUM(O54+AI54+AL54)</f>
        <v>2894000000</v>
      </c>
    </row>
    <row r="55" spans="1:39" s="18" customFormat="1" ht="101.25" customHeight="1" thickBot="1" thickTop="1">
      <c r="A55" s="19" t="s">
        <v>9</v>
      </c>
      <c r="B55" s="31"/>
      <c r="C55" s="19" t="s">
        <v>43</v>
      </c>
      <c r="D55" s="19">
        <v>4104</v>
      </c>
      <c r="E55" s="19" t="s">
        <v>147</v>
      </c>
      <c r="F55" s="19" t="s">
        <v>148</v>
      </c>
      <c r="G55" s="19"/>
      <c r="H55" s="19"/>
      <c r="I55" s="19"/>
      <c r="J55" s="19"/>
      <c r="K55" s="19"/>
      <c r="L55" s="19"/>
      <c r="M55" s="19"/>
      <c r="N55" s="19"/>
      <c r="O55" s="19">
        <f t="shared" si="0"/>
        <v>0</v>
      </c>
      <c r="P55" s="19">
        <f>108100000+100000000</f>
        <v>208100000</v>
      </c>
      <c r="Q55" s="19">
        <v>0</v>
      </c>
      <c r="R55" s="19">
        <v>200000000</v>
      </c>
      <c r="S55" s="19"/>
      <c r="T55" s="19"/>
      <c r="U55" s="19"/>
      <c r="V55" s="19"/>
      <c r="W55" s="19"/>
      <c r="X55" s="19"/>
      <c r="Y55" s="19"/>
      <c r="Z55" s="19"/>
      <c r="AA55" s="19"/>
      <c r="AB55" s="19"/>
      <c r="AC55" s="19">
        <v>4056755788.1</v>
      </c>
      <c r="AD55" s="19"/>
      <c r="AE55" s="19">
        <v>7200000000</v>
      </c>
      <c r="AF55" s="19"/>
      <c r="AG55" s="19"/>
      <c r="AH55" s="19"/>
      <c r="AI55" s="19">
        <f t="shared" si="1"/>
        <v>11664855788.1</v>
      </c>
      <c r="AJ55" s="19"/>
      <c r="AK55" s="19"/>
      <c r="AL55" s="19">
        <f t="shared" si="2"/>
        <v>0</v>
      </c>
      <c r="AM55" s="20">
        <f t="shared" si="3"/>
        <v>11664855788.1</v>
      </c>
    </row>
    <row r="56" spans="1:39" s="18" customFormat="1" ht="31.5" thickBot="1" thickTop="1">
      <c r="A56" s="19" t="s">
        <v>4</v>
      </c>
      <c r="B56" s="31"/>
      <c r="C56" s="30" t="s">
        <v>149</v>
      </c>
      <c r="D56" s="30">
        <v>4103</v>
      </c>
      <c r="E56" s="19">
        <v>2022520010033</v>
      </c>
      <c r="F56" s="19" t="s">
        <v>150</v>
      </c>
      <c r="G56" s="19"/>
      <c r="H56" s="19"/>
      <c r="I56" s="19"/>
      <c r="J56" s="19"/>
      <c r="K56" s="19"/>
      <c r="L56" s="19">
        <v>440000000</v>
      </c>
      <c r="M56" s="19"/>
      <c r="N56" s="19"/>
      <c r="O56" s="19">
        <f t="shared" si="0"/>
        <v>440000000</v>
      </c>
      <c r="P56" s="19">
        <f>6900000+315000000</f>
        <v>321900000</v>
      </c>
      <c r="Q56" s="19"/>
      <c r="R56" s="19"/>
      <c r="S56" s="19"/>
      <c r="T56" s="19"/>
      <c r="U56" s="19"/>
      <c r="V56" s="19"/>
      <c r="W56" s="19"/>
      <c r="X56" s="19"/>
      <c r="Y56" s="19"/>
      <c r="Z56" s="19"/>
      <c r="AA56" s="19"/>
      <c r="AB56" s="19"/>
      <c r="AC56" s="19"/>
      <c r="AD56" s="19"/>
      <c r="AE56" s="19"/>
      <c r="AF56" s="19"/>
      <c r="AG56" s="19"/>
      <c r="AH56" s="19"/>
      <c r="AI56" s="19">
        <f t="shared" si="1"/>
        <v>321900000</v>
      </c>
      <c r="AJ56" s="19"/>
      <c r="AK56" s="19"/>
      <c r="AL56" s="19">
        <f t="shared" si="2"/>
        <v>0</v>
      </c>
      <c r="AM56" s="19">
        <f t="shared" si="3"/>
        <v>761900000</v>
      </c>
    </row>
    <row r="57" spans="1:39" s="18" customFormat="1" ht="31.5" thickBot="1" thickTop="1">
      <c r="A57" s="19" t="s">
        <v>1</v>
      </c>
      <c r="B57" s="31"/>
      <c r="C57" s="32"/>
      <c r="D57" s="32"/>
      <c r="E57" s="19">
        <v>2022520010023</v>
      </c>
      <c r="F57" s="19" t="s">
        <v>151</v>
      </c>
      <c r="G57" s="19"/>
      <c r="H57" s="19"/>
      <c r="I57" s="19"/>
      <c r="J57" s="19"/>
      <c r="K57" s="19"/>
      <c r="L57" s="19"/>
      <c r="M57" s="19"/>
      <c r="N57" s="19"/>
      <c r="O57" s="19">
        <f t="shared" si="0"/>
        <v>0</v>
      </c>
      <c r="P57" s="19">
        <v>54600000</v>
      </c>
      <c r="Q57" s="19"/>
      <c r="R57" s="19"/>
      <c r="S57" s="19"/>
      <c r="T57" s="19"/>
      <c r="U57" s="19"/>
      <c r="V57" s="19"/>
      <c r="W57" s="19"/>
      <c r="X57" s="19"/>
      <c r="Y57" s="19"/>
      <c r="Z57" s="19"/>
      <c r="AA57" s="19"/>
      <c r="AB57" s="19"/>
      <c r="AC57" s="19"/>
      <c r="AD57" s="19"/>
      <c r="AE57" s="19"/>
      <c r="AF57" s="19"/>
      <c r="AG57" s="19"/>
      <c r="AH57" s="19"/>
      <c r="AI57" s="19">
        <f t="shared" si="1"/>
        <v>54600000</v>
      </c>
      <c r="AJ57" s="19"/>
      <c r="AK57" s="19"/>
      <c r="AL57" s="19">
        <f t="shared" si="2"/>
        <v>0</v>
      </c>
      <c r="AM57" s="19">
        <f t="shared" si="3"/>
        <v>54600000</v>
      </c>
    </row>
    <row r="58" spans="1:39" s="18" customFormat="1" ht="31.5" thickBot="1" thickTop="1">
      <c r="A58" s="19" t="s">
        <v>10</v>
      </c>
      <c r="B58" s="31"/>
      <c r="C58" s="30" t="s">
        <v>43</v>
      </c>
      <c r="D58" s="30">
        <v>4104</v>
      </c>
      <c r="E58" s="19">
        <v>2022520010066</v>
      </c>
      <c r="F58" s="19" t="s">
        <v>152</v>
      </c>
      <c r="G58" s="19"/>
      <c r="H58" s="19"/>
      <c r="I58" s="19"/>
      <c r="J58" s="19"/>
      <c r="K58" s="19"/>
      <c r="L58" s="19">
        <v>200000000</v>
      </c>
      <c r="M58" s="19"/>
      <c r="N58" s="19"/>
      <c r="O58" s="19">
        <f t="shared" si="0"/>
        <v>200000000</v>
      </c>
      <c r="P58" s="19">
        <f>27600000+200000000</f>
        <v>227600000</v>
      </c>
      <c r="Q58" s="19"/>
      <c r="R58" s="19"/>
      <c r="S58" s="19"/>
      <c r="T58" s="19"/>
      <c r="U58" s="19"/>
      <c r="V58" s="19"/>
      <c r="W58" s="19"/>
      <c r="X58" s="19"/>
      <c r="Y58" s="19">
        <v>100000000</v>
      </c>
      <c r="Z58" s="19"/>
      <c r="AA58" s="19"/>
      <c r="AB58" s="19"/>
      <c r="AC58" s="19"/>
      <c r="AD58" s="19"/>
      <c r="AE58" s="19"/>
      <c r="AF58" s="19"/>
      <c r="AG58" s="19"/>
      <c r="AH58" s="19"/>
      <c r="AI58" s="19">
        <f t="shared" si="1"/>
        <v>327600000</v>
      </c>
      <c r="AJ58" s="19"/>
      <c r="AK58" s="19"/>
      <c r="AL58" s="19">
        <f t="shared" si="2"/>
        <v>0</v>
      </c>
      <c r="AM58" s="19">
        <f t="shared" si="3"/>
        <v>527600000</v>
      </c>
    </row>
    <row r="59" spans="1:39" s="18" customFormat="1" ht="69.75" customHeight="1" thickBot="1" thickTop="1">
      <c r="A59" s="19" t="s">
        <v>11</v>
      </c>
      <c r="B59" s="32"/>
      <c r="C59" s="32"/>
      <c r="D59" s="32"/>
      <c r="E59" s="19">
        <v>2022520010057</v>
      </c>
      <c r="F59" s="19" t="s">
        <v>153</v>
      </c>
      <c r="G59" s="19"/>
      <c r="H59" s="19"/>
      <c r="I59" s="19"/>
      <c r="J59" s="19"/>
      <c r="K59" s="19"/>
      <c r="L59" s="19"/>
      <c r="M59" s="19"/>
      <c r="N59" s="19"/>
      <c r="O59" s="19">
        <f t="shared" si="0"/>
        <v>0</v>
      </c>
      <c r="P59" s="19">
        <v>413800000</v>
      </c>
      <c r="Q59" s="19"/>
      <c r="R59" s="19"/>
      <c r="S59" s="19"/>
      <c r="T59" s="19"/>
      <c r="U59" s="19"/>
      <c r="V59" s="19"/>
      <c r="W59" s="19"/>
      <c r="X59" s="19"/>
      <c r="Y59" s="19"/>
      <c r="Z59" s="19"/>
      <c r="AA59" s="19"/>
      <c r="AB59" s="19"/>
      <c r="AC59" s="19"/>
      <c r="AD59" s="19"/>
      <c r="AE59" s="19">
        <v>180000000</v>
      </c>
      <c r="AF59" s="19"/>
      <c r="AG59" s="19"/>
      <c r="AH59" s="19"/>
      <c r="AI59" s="19">
        <f t="shared" si="1"/>
        <v>593800000</v>
      </c>
      <c r="AJ59" s="19"/>
      <c r="AK59" s="19"/>
      <c r="AL59" s="19">
        <f t="shared" si="2"/>
        <v>0</v>
      </c>
      <c r="AM59" s="19">
        <f t="shared" si="3"/>
        <v>593800000</v>
      </c>
    </row>
    <row r="60" spans="1:39" s="18" customFormat="1" ht="61.5" thickBot="1" thickTop="1">
      <c r="A60" s="19" t="s">
        <v>16</v>
      </c>
      <c r="B60" s="19" t="s">
        <v>34</v>
      </c>
      <c r="C60" s="19" t="s">
        <v>49</v>
      </c>
      <c r="D60" s="19">
        <v>4301</v>
      </c>
      <c r="E60" s="19" t="s">
        <v>131</v>
      </c>
      <c r="F60" s="19" t="s">
        <v>132</v>
      </c>
      <c r="G60" s="19"/>
      <c r="H60" s="19"/>
      <c r="I60" s="19"/>
      <c r="J60" s="19"/>
      <c r="K60" s="19"/>
      <c r="L60" s="19">
        <v>200000000</v>
      </c>
      <c r="M60" s="19"/>
      <c r="N60" s="19"/>
      <c r="O60" s="19">
        <f t="shared" si="0"/>
        <v>200000000</v>
      </c>
      <c r="P60" s="19">
        <v>651000000</v>
      </c>
      <c r="Q60" s="19"/>
      <c r="R60" s="19">
        <v>150000</v>
      </c>
      <c r="S60" s="19"/>
      <c r="T60" s="19"/>
      <c r="U60" s="19"/>
      <c r="V60" s="19"/>
      <c r="W60" s="19"/>
      <c r="X60" s="19"/>
      <c r="Y60" s="19">
        <v>140000000</v>
      </c>
      <c r="Z60" s="19"/>
      <c r="AA60" s="19"/>
      <c r="AB60" s="19"/>
      <c r="AC60" s="19"/>
      <c r="AD60" s="19">
        <v>909285240.35</v>
      </c>
      <c r="AE60" s="19">
        <v>400000000</v>
      </c>
      <c r="AF60" s="19"/>
      <c r="AG60" s="19"/>
      <c r="AH60" s="19"/>
      <c r="AI60" s="19">
        <f t="shared" si="1"/>
        <v>2100435240.35</v>
      </c>
      <c r="AJ60" s="19"/>
      <c r="AK60" s="19"/>
      <c r="AL60" s="19">
        <f t="shared" si="2"/>
        <v>0</v>
      </c>
      <c r="AM60" s="19">
        <f t="shared" si="3"/>
        <v>2300435240.35</v>
      </c>
    </row>
    <row r="61" spans="1:40" s="18" customFormat="1" ht="31.5" customHeight="1" thickBot="1" thickTop="1">
      <c r="A61" s="25" t="s">
        <v>85</v>
      </c>
      <c r="B61" s="25" t="s">
        <v>36</v>
      </c>
      <c r="C61" s="25" t="s">
        <v>53</v>
      </c>
      <c r="D61" s="25">
        <v>2402</v>
      </c>
      <c r="E61" s="25"/>
      <c r="F61" s="25"/>
      <c r="G61" s="25"/>
      <c r="H61" s="25"/>
      <c r="I61" s="25"/>
      <c r="J61" s="25"/>
      <c r="K61" s="25"/>
      <c r="L61" s="25">
        <v>500000000</v>
      </c>
      <c r="M61" s="25"/>
      <c r="N61" s="25"/>
      <c r="O61" s="25">
        <f t="shared" si="0"/>
        <v>500000000</v>
      </c>
      <c r="P61" s="25">
        <v>544993400</v>
      </c>
      <c r="Q61" s="25"/>
      <c r="R61" s="25"/>
      <c r="S61" s="25"/>
      <c r="T61" s="20">
        <v>1184374579</v>
      </c>
      <c r="U61" s="25"/>
      <c r="V61" s="25"/>
      <c r="W61" s="25"/>
      <c r="X61" s="25"/>
      <c r="Y61" s="25">
        <v>7350000000</v>
      </c>
      <c r="Z61" s="25"/>
      <c r="AA61" s="25"/>
      <c r="AB61" s="25"/>
      <c r="AC61" s="25"/>
      <c r="AD61" s="25"/>
      <c r="AE61" s="25">
        <v>2832115342</v>
      </c>
      <c r="AF61" s="25"/>
      <c r="AG61" s="25"/>
      <c r="AH61" s="25">
        <v>22632546601.272</v>
      </c>
      <c r="AI61" s="25">
        <f t="shared" si="1"/>
        <v>34544029922.272</v>
      </c>
      <c r="AJ61" s="25"/>
      <c r="AK61" s="25"/>
      <c r="AL61" s="25">
        <f t="shared" si="2"/>
        <v>0</v>
      </c>
      <c r="AM61" s="27">
        <f t="shared" si="3"/>
        <v>35044029922.272</v>
      </c>
      <c r="AN61" s="24"/>
    </row>
    <row r="62" spans="1:40" s="18" customFormat="1" ht="31.5" thickBot="1" thickTop="1">
      <c r="A62" s="25" t="s">
        <v>86</v>
      </c>
      <c r="B62" s="25" t="s">
        <v>165</v>
      </c>
      <c r="C62" s="25" t="s">
        <v>95</v>
      </c>
      <c r="D62" s="25">
        <v>2102</v>
      </c>
      <c r="E62" s="25"/>
      <c r="F62" s="25"/>
      <c r="G62" s="25"/>
      <c r="H62" s="25"/>
      <c r="I62" s="25"/>
      <c r="J62" s="25"/>
      <c r="K62" s="25"/>
      <c r="L62" s="25"/>
      <c r="M62" s="25"/>
      <c r="N62" s="25"/>
      <c r="O62" s="25">
        <f t="shared" si="0"/>
        <v>0</v>
      </c>
      <c r="P62" s="25"/>
      <c r="Q62" s="25"/>
      <c r="R62" s="25">
        <v>100000</v>
      </c>
      <c r="S62" s="25"/>
      <c r="T62" s="25"/>
      <c r="U62" s="25"/>
      <c r="V62" s="25"/>
      <c r="W62" s="25"/>
      <c r="X62" s="25"/>
      <c r="Y62" s="25"/>
      <c r="Z62" s="25"/>
      <c r="AA62" s="25"/>
      <c r="AB62" s="25">
        <v>600000000</v>
      </c>
      <c r="AC62" s="25"/>
      <c r="AD62" s="25"/>
      <c r="AE62" s="25">
        <v>1238000000</v>
      </c>
      <c r="AF62" s="25"/>
      <c r="AG62" s="25"/>
      <c r="AH62" s="25"/>
      <c r="AI62" s="25">
        <f t="shared" si="1"/>
        <v>1838100000</v>
      </c>
      <c r="AJ62" s="25"/>
      <c r="AK62" s="25"/>
      <c r="AL62" s="25">
        <f t="shared" si="2"/>
        <v>0</v>
      </c>
      <c r="AM62" s="27">
        <f t="shared" si="3"/>
        <v>1838100000</v>
      </c>
      <c r="AN62" s="24"/>
    </row>
    <row r="63" spans="1:40" s="18" customFormat="1" ht="31.5" thickBot="1" thickTop="1">
      <c r="A63" s="25" t="s">
        <v>87</v>
      </c>
      <c r="B63" s="25" t="s">
        <v>34</v>
      </c>
      <c r="C63" s="25" t="s">
        <v>49</v>
      </c>
      <c r="D63" s="25">
        <v>4301</v>
      </c>
      <c r="E63" s="25"/>
      <c r="F63" s="25"/>
      <c r="G63" s="25"/>
      <c r="H63" s="25"/>
      <c r="I63" s="25">
        <v>1416430418.7</v>
      </c>
      <c r="J63" s="25"/>
      <c r="K63" s="25"/>
      <c r="L63" s="25">
        <v>48769581</v>
      </c>
      <c r="M63" s="25">
        <v>5000000</v>
      </c>
      <c r="N63" s="25"/>
      <c r="O63" s="25">
        <f t="shared" si="0"/>
        <v>1470199999.7</v>
      </c>
      <c r="P63" s="25">
        <v>1456900000</v>
      </c>
      <c r="Q63" s="25"/>
      <c r="R63" s="25"/>
      <c r="S63" s="25"/>
      <c r="T63" s="25"/>
      <c r="U63" s="25"/>
      <c r="V63" s="25"/>
      <c r="W63" s="25"/>
      <c r="X63" s="25"/>
      <c r="Y63" s="25"/>
      <c r="Z63" s="25"/>
      <c r="AA63" s="25"/>
      <c r="AB63" s="25"/>
      <c r="AC63" s="25"/>
      <c r="AD63" s="25"/>
      <c r="AE63" s="25">
        <v>50000000</v>
      </c>
      <c r="AF63" s="25"/>
      <c r="AG63" s="25"/>
      <c r="AH63" s="25"/>
      <c r="AI63" s="25">
        <f t="shared" si="1"/>
        <v>1506900000</v>
      </c>
      <c r="AJ63" s="25"/>
      <c r="AK63" s="25"/>
      <c r="AL63" s="25">
        <f t="shared" si="2"/>
        <v>0</v>
      </c>
      <c r="AM63" s="27">
        <f t="shared" si="3"/>
        <v>2977099999.7</v>
      </c>
      <c r="AN63" s="24"/>
    </row>
    <row r="64" spans="1:40" s="18" customFormat="1" ht="31.5" thickBot="1" thickTop="1">
      <c r="A64" s="19" t="s">
        <v>88</v>
      </c>
      <c r="B64" s="19" t="s">
        <v>33</v>
      </c>
      <c r="C64" s="19" t="s">
        <v>48</v>
      </c>
      <c r="D64" s="19">
        <v>3301</v>
      </c>
      <c r="E64" s="19"/>
      <c r="F64" s="19"/>
      <c r="G64" s="19"/>
      <c r="H64" s="19"/>
      <c r="I64" s="19"/>
      <c r="J64" s="19"/>
      <c r="K64" s="19">
        <v>1062322814.3</v>
      </c>
      <c r="L64" s="19">
        <v>450775405.70000005</v>
      </c>
      <c r="M64" s="19">
        <v>3000000</v>
      </c>
      <c r="N64" s="19">
        <v>0</v>
      </c>
      <c r="O64" s="19">
        <f t="shared" si="0"/>
        <v>1516098220</v>
      </c>
      <c r="P64" s="19">
        <v>870000000</v>
      </c>
      <c r="Q64" s="19"/>
      <c r="R64" s="19"/>
      <c r="S64" s="19"/>
      <c r="T64" s="19"/>
      <c r="U64" s="19"/>
      <c r="V64" s="19"/>
      <c r="W64" s="19"/>
      <c r="X64" s="19"/>
      <c r="Y64" s="19"/>
      <c r="Z64" s="19"/>
      <c r="AA64" s="19"/>
      <c r="AB64" s="19"/>
      <c r="AC64" s="19"/>
      <c r="AD64" s="19"/>
      <c r="AE64" s="19"/>
      <c r="AF64" s="19"/>
      <c r="AG64" s="19"/>
      <c r="AH64" s="19"/>
      <c r="AI64" s="19">
        <f t="shared" si="1"/>
        <v>870000000</v>
      </c>
      <c r="AJ64" s="19"/>
      <c r="AK64" s="19"/>
      <c r="AL64" s="19">
        <f t="shared" si="2"/>
        <v>0</v>
      </c>
      <c r="AM64" s="27">
        <f t="shared" si="3"/>
        <v>2386098220</v>
      </c>
      <c r="AN64" s="24"/>
    </row>
    <row r="65" spans="1:40" s="18" customFormat="1" ht="31.5" thickBot="1" thickTop="1">
      <c r="A65" s="30" t="s">
        <v>26</v>
      </c>
      <c r="B65" s="19" t="s">
        <v>199</v>
      </c>
      <c r="C65" s="19" t="s">
        <v>200</v>
      </c>
      <c r="D65" s="19">
        <v>1202</v>
      </c>
      <c r="E65" s="19">
        <v>2022520010088</v>
      </c>
      <c r="F65" s="19" t="s">
        <v>198</v>
      </c>
      <c r="G65" s="19"/>
      <c r="H65" s="19"/>
      <c r="I65" s="19"/>
      <c r="J65" s="19"/>
      <c r="K65" s="19"/>
      <c r="L65" s="19">
        <v>1231500000</v>
      </c>
      <c r="M65" s="19"/>
      <c r="N65" s="19"/>
      <c r="O65" s="19">
        <f t="shared" si="0"/>
        <v>1231500000</v>
      </c>
      <c r="P65" s="19"/>
      <c r="Q65" s="19"/>
      <c r="R65" s="19"/>
      <c r="S65" s="19"/>
      <c r="T65" s="19"/>
      <c r="U65" s="19"/>
      <c r="V65" s="19"/>
      <c r="W65" s="19"/>
      <c r="X65" s="19"/>
      <c r="Y65" s="19"/>
      <c r="Z65" s="19"/>
      <c r="AA65" s="19"/>
      <c r="AB65" s="19"/>
      <c r="AC65" s="19"/>
      <c r="AD65" s="19"/>
      <c r="AE65" s="19"/>
      <c r="AF65" s="19"/>
      <c r="AG65" s="19"/>
      <c r="AH65" s="19"/>
      <c r="AI65" s="19">
        <f t="shared" si="1"/>
        <v>0</v>
      </c>
      <c r="AJ65" s="19"/>
      <c r="AK65" s="19"/>
      <c r="AL65" s="19">
        <f t="shared" si="2"/>
        <v>0</v>
      </c>
      <c r="AM65" s="20">
        <f t="shared" si="3"/>
        <v>1231500000</v>
      </c>
      <c r="AN65" s="24"/>
    </row>
    <row r="66" spans="1:39" s="18" customFormat="1" ht="181.5" thickBot="1" thickTop="1">
      <c r="A66" s="32"/>
      <c r="B66" s="19" t="s">
        <v>40</v>
      </c>
      <c r="C66" s="19" t="s">
        <v>197</v>
      </c>
      <c r="D66" s="19">
        <v>4501</v>
      </c>
      <c r="E66" s="19" t="s">
        <v>201</v>
      </c>
      <c r="F66" s="19" t="s">
        <v>202</v>
      </c>
      <c r="G66" s="19"/>
      <c r="H66" s="19"/>
      <c r="I66" s="19"/>
      <c r="J66" s="19"/>
      <c r="K66" s="19"/>
      <c r="L66" s="19">
        <v>1568500000</v>
      </c>
      <c r="M66" s="19"/>
      <c r="N66" s="19"/>
      <c r="O66" s="19">
        <f t="shared" si="0"/>
        <v>1568500000</v>
      </c>
      <c r="P66" s="20">
        <f>3074000000-30000000</f>
        <v>3044000000</v>
      </c>
      <c r="Q66" s="19">
        <v>2530178339.81</v>
      </c>
      <c r="R66" s="19">
        <v>0</v>
      </c>
      <c r="S66" s="19"/>
      <c r="T66" s="19"/>
      <c r="U66" s="19"/>
      <c r="V66" s="19"/>
      <c r="W66" s="19"/>
      <c r="X66" s="19"/>
      <c r="Y66" s="19">
        <v>100000000</v>
      </c>
      <c r="Z66" s="19"/>
      <c r="AA66" s="19"/>
      <c r="AB66" s="19"/>
      <c r="AC66" s="19"/>
      <c r="AD66" s="19"/>
      <c r="AE66" s="19">
        <v>886487461</v>
      </c>
      <c r="AF66" s="19"/>
      <c r="AG66" s="19"/>
      <c r="AH66" s="19">
        <v>6861000000</v>
      </c>
      <c r="AI66" s="19">
        <f t="shared" si="1"/>
        <v>13421665800.81</v>
      </c>
      <c r="AJ66" s="19"/>
      <c r="AK66" s="19"/>
      <c r="AL66" s="19">
        <f t="shared" si="2"/>
        <v>0</v>
      </c>
      <c r="AM66" s="20">
        <f t="shared" si="3"/>
        <v>14990165800.81</v>
      </c>
    </row>
    <row r="67" spans="1:39" s="18" customFormat="1" ht="31.5" thickBot="1" thickTop="1">
      <c r="A67" s="19" t="s">
        <v>5</v>
      </c>
      <c r="B67" s="30" t="s">
        <v>40</v>
      </c>
      <c r="C67" s="19" t="s">
        <v>59</v>
      </c>
      <c r="D67" s="19">
        <v>4502</v>
      </c>
      <c r="E67" s="19">
        <v>2022520010058</v>
      </c>
      <c r="F67" s="19" t="s">
        <v>178</v>
      </c>
      <c r="G67" s="19"/>
      <c r="H67" s="19"/>
      <c r="I67" s="19"/>
      <c r="J67" s="19"/>
      <c r="K67" s="19"/>
      <c r="L67" s="19"/>
      <c r="M67" s="19"/>
      <c r="N67" s="19"/>
      <c r="O67" s="19">
        <f>SUM(G67:N67)</f>
        <v>0</v>
      </c>
      <c r="P67" s="19">
        <v>523000000</v>
      </c>
      <c r="Q67" s="19"/>
      <c r="R67" s="19"/>
      <c r="S67" s="19"/>
      <c r="T67" s="19"/>
      <c r="U67" s="19"/>
      <c r="V67" s="19"/>
      <c r="W67" s="19"/>
      <c r="X67" s="19"/>
      <c r="Y67" s="19"/>
      <c r="Z67" s="19"/>
      <c r="AA67" s="19"/>
      <c r="AB67" s="19"/>
      <c r="AC67" s="19"/>
      <c r="AD67" s="19"/>
      <c r="AE67" s="19">
        <v>100000000</v>
      </c>
      <c r="AF67" s="19"/>
      <c r="AG67" s="19"/>
      <c r="AH67" s="19"/>
      <c r="AI67" s="19">
        <f>SUM(P67:AH67)</f>
        <v>623000000</v>
      </c>
      <c r="AJ67" s="19"/>
      <c r="AK67" s="19"/>
      <c r="AL67" s="19">
        <f>SUM(AJ67:AK67)</f>
        <v>0</v>
      </c>
      <c r="AM67" s="19">
        <f>SUM(O67+AI67+AL67)</f>
        <v>623000000</v>
      </c>
    </row>
    <row r="68" spans="1:39" s="18" customFormat="1" ht="46.5" thickBot="1" thickTop="1">
      <c r="A68" s="19" t="s">
        <v>6</v>
      </c>
      <c r="B68" s="31"/>
      <c r="C68" s="30" t="s">
        <v>133</v>
      </c>
      <c r="D68" s="30">
        <v>4501</v>
      </c>
      <c r="E68" s="19">
        <v>2022520010048</v>
      </c>
      <c r="F68" s="19" t="s">
        <v>179</v>
      </c>
      <c r="G68" s="19"/>
      <c r="H68" s="19"/>
      <c r="I68" s="19"/>
      <c r="J68" s="19"/>
      <c r="K68" s="19"/>
      <c r="L68" s="19"/>
      <c r="M68" s="19"/>
      <c r="N68" s="19"/>
      <c r="O68" s="19">
        <f>SUM(G68:N68)</f>
        <v>0</v>
      </c>
      <c r="P68" s="19">
        <v>206900000</v>
      </c>
      <c r="Q68" s="19"/>
      <c r="R68" s="19"/>
      <c r="S68" s="19"/>
      <c r="T68" s="19"/>
      <c r="U68" s="19"/>
      <c r="V68" s="19"/>
      <c r="W68" s="19"/>
      <c r="X68" s="19"/>
      <c r="Y68" s="19"/>
      <c r="Z68" s="19"/>
      <c r="AA68" s="19"/>
      <c r="AB68" s="19"/>
      <c r="AC68" s="19"/>
      <c r="AD68" s="19"/>
      <c r="AE68" s="19">
        <v>50000000</v>
      </c>
      <c r="AF68" s="19"/>
      <c r="AG68" s="19"/>
      <c r="AH68" s="19"/>
      <c r="AI68" s="19">
        <f>SUM(P68:AH68)</f>
        <v>256900000</v>
      </c>
      <c r="AJ68" s="19"/>
      <c r="AK68" s="19"/>
      <c r="AL68" s="19">
        <f>SUM(AJ68:AK68)</f>
        <v>0</v>
      </c>
      <c r="AM68" s="19">
        <f>SUM(O68+AI68+AL68)</f>
        <v>256900000</v>
      </c>
    </row>
    <row r="69" spans="1:39" s="18" customFormat="1" ht="31.5" thickBot="1" thickTop="1">
      <c r="A69" s="19" t="s">
        <v>25</v>
      </c>
      <c r="B69" s="31"/>
      <c r="C69" s="32"/>
      <c r="D69" s="32"/>
      <c r="E69" s="19">
        <v>2022520010140</v>
      </c>
      <c r="F69" s="19" t="s">
        <v>154</v>
      </c>
      <c r="G69" s="19"/>
      <c r="H69" s="19"/>
      <c r="I69" s="19"/>
      <c r="J69" s="19"/>
      <c r="K69" s="19"/>
      <c r="L69" s="19"/>
      <c r="M69" s="19"/>
      <c r="N69" s="19"/>
      <c r="O69" s="19">
        <f>SUM(G69:N69)</f>
        <v>0</v>
      </c>
      <c r="P69" s="19">
        <v>30000000</v>
      </c>
      <c r="Q69" s="19"/>
      <c r="R69" s="19"/>
      <c r="S69" s="19"/>
      <c r="T69" s="19"/>
      <c r="U69" s="19"/>
      <c r="V69" s="19"/>
      <c r="W69" s="19"/>
      <c r="X69" s="19"/>
      <c r="Y69" s="19"/>
      <c r="Z69" s="19"/>
      <c r="AA69" s="19"/>
      <c r="AB69" s="19"/>
      <c r="AC69" s="19"/>
      <c r="AD69" s="19"/>
      <c r="AE69" s="19"/>
      <c r="AF69" s="19"/>
      <c r="AG69" s="19"/>
      <c r="AH69" s="19"/>
      <c r="AI69" s="19">
        <f>SUM(P69:AH69)</f>
        <v>30000000</v>
      </c>
      <c r="AJ69" s="19"/>
      <c r="AK69" s="19"/>
      <c r="AL69" s="19">
        <f>SUM(AJ69:AK69)</f>
        <v>0</v>
      </c>
      <c r="AM69" s="20">
        <f>SUM(O69+AI69+AL69)</f>
        <v>30000000</v>
      </c>
    </row>
    <row r="70" spans="1:39" s="18" customFormat="1" ht="31.5" thickBot="1" thickTop="1">
      <c r="A70" s="19" t="s">
        <v>7</v>
      </c>
      <c r="B70" s="31"/>
      <c r="C70" s="30" t="s">
        <v>126</v>
      </c>
      <c r="D70" s="30">
        <v>4502</v>
      </c>
      <c r="E70" s="19">
        <v>2022520010093</v>
      </c>
      <c r="F70" s="19" t="s">
        <v>130</v>
      </c>
      <c r="G70" s="19"/>
      <c r="H70" s="19"/>
      <c r="I70" s="19"/>
      <c r="J70" s="19"/>
      <c r="K70" s="19"/>
      <c r="L70" s="19"/>
      <c r="M70" s="19"/>
      <c r="N70" s="19"/>
      <c r="O70" s="19">
        <f>SUM(G70:N70)</f>
        <v>0</v>
      </c>
      <c r="P70" s="19">
        <f>25300000+200000000</f>
        <v>225300000</v>
      </c>
      <c r="Q70" s="19"/>
      <c r="R70" s="19">
        <v>550000000</v>
      </c>
      <c r="S70" s="19">
        <v>300000000</v>
      </c>
      <c r="T70" s="19"/>
      <c r="U70" s="19"/>
      <c r="V70" s="19"/>
      <c r="W70" s="19"/>
      <c r="X70" s="19"/>
      <c r="Y70" s="19"/>
      <c r="Z70" s="19"/>
      <c r="AA70" s="19"/>
      <c r="AB70" s="19"/>
      <c r="AC70" s="19"/>
      <c r="AD70" s="19"/>
      <c r="AE70" s="19">
        <v>200000000</v>
      </c>
      <c r="AF70" s="19"/>
      <c r="AG70" s="19"/>
      <c r="AH70" s="19"/>
      <c r="AI70" s="19">
        <f>SUM(P70:AH70)</f>
        <v>1275300000</v>
      </c>
      <c r="AJ70" s="19"/>
      <c r="AK70" s="19"/>
      <c r="AL70" s="19">
        <f>SUM(AJ70:AK70)</f>
        <v>0</v>
      </c>
      <c r="AM70" s="19">
        <f>SUM(O70+AI70+AL70)</f>
        <v>1275300000</v>
      </c>
    </row>
    <row r="71" spans="1:39" s="18" customFormat="1" ht="61.5" thickBot="1" thickTop="1">
      <c r="A71" s="19" t="s">
        <v>30</v>
      </c>
      <c r="B71" s="31"/>
      <c r="C71" s="32"/>
      <c r="D71" s="32"/>
      <c r="E71" s="19" t="s">
        <v>128</v>
      </c>
      <c r="F71" s="19" t="s">
        <v>129</v>
      </c>
      <c r="G71" s="19"/>
      <c r="H71" s="19"/>
      <c r="I71" s="19"/>
      <c r="J71" s="19"/>
      <c r="K71" s="19"/>
      <c r="L71" s="19"/>
      <c r="M71" s="19"/>
      <c r="N71" s="19"/>
      <c r="O71" s="19">
        <f t="shared" si="0"/>
        <v>0</v>
      </c>
      <c r="P71" s="19">
        <f>64400000+760000000</f>
        <v>824400000</v>
      </c>
      <c r="Q71" s="19"/>
      <c r="R71" s="19"/>
      <c r="S71" s="19"/>
      <c r="T71" s="19"/>
      <c r="U71" s="19"/>
      <c r="V71" s="19"/>
      <c r="W71" s="19"/>
      <c r="X71" s="19"/>
      <c r="Y71" s="19"/>
      <c r="Z71" s="19"/>
      <c r="AA71" s="19"/>
      <c r="AB71" s="19"/>
      <c r="AC71" s="19"/>
      <c r="AD71" s="19"/>
      <c r="AE71" s="19">
        <v>400000000</v>
      </c>
      <c r="AF71" s="19"/>
      <c r="AG71" s="19"/>
      <c r="AH71" s="19"/>
      <c r="AI71" s="19">
        <f t="shared" si="1"/>
        <v>1224400000</v>
      </c>
      <c r="AJ71" s="19"/>
      <c r="AK71" s="19"/>
      <c r="AL71" s="19">
        <f t="shared" si="2"/>
        <v>0</v>
      </c>
      <c r="AM71" s="19">
        <f t="shared" si="3"/>
        <v>1224400000</v>
      </c>
    </row>
    <row r="72" spans="1:39" s="18" customFormat="1" ht="31.5" thickBot="1" thickTop="1">
      <c r="A72" s="19" t="s">
        <v>27</v>
      </c>
      <c r="B72" s="31"/>
      <c r="C72" s="19" t="s">
        <v>110</v>
      </c>
      <c r="D72" s="19">
        <v>4503</v>
      </c>
      <c r="E72" s="19">
        <v>2022520010067</v>
      </c>
      <c r="F72" s="19" t="s">
        <v>127</v>
      </c>
      <c r="G72" s="19"/>
      <c r="H72" s="19"/>
      <c r="I72" s="19"/>
      <c r="J72" s="19"/>
      <c r="K72" s="19"/>
      <c r="L72" s="19"/>
      <c r="M72" s="19"/>
      <c r="N72" s="19"/>
      <c r="O72" s="19">
        <f t="shared" si="0"/>
        <v>0</v>
      </c>
      <c r="P72" s="19"/>
      <c r="Q72" s="19">
        <v>2135600000</v>
      </c>
      <c r="R72" s="19">
        <v>2000000</v>
      </c>
      <c r="S72" s="19"/>
      <c r="T72" s="19"/>
      <c r="U72" s="19"/>
      <c r="V72" s="19"/>
      <c r="W72" s="19"/>
      <c r="X72" s="19"/>
      <c r="Y72" s="19"/>
      <c r="Z72" s="19"/>
      <c r="AA72" s="19"/>
      <c r="AB72" s="19"/>
      <c r="AC72" s="19"/>
      <c r="AD72" s="19"/>
      <c r="AE72" s="19">
        <v>750000000</v>
      </c>
      <c r="AF72" s="19"/>
      <c r="AG72" s="19"/>
      <c r="AH72" s="19"/>
      <c r="AI72" s="19">
        <f t="shared" si="1"/>
        <v>2887600000</v>
      </c>
      <c r="AJ72" s="19"/>
      <c r="AK72" s="19"/>
      <c r="AL72" s="19">
        <f t="shared" si="2"/>
        <v>0</v>
      </c>
      <c r="AM72" s="19">
        <f t="shared" si="3"/>
        <v>2887600000</v>
      </c>
    </row>
    <row r="73" spans="1:39" s="18" customFormat="1" ht="31.5" thickBot="1" thickTop="1">
      <c r="A73" s="30" t="s">
        <v>28</v>
      </c>
      <c r="B73" s="31"/>
      <c r="C73" s="30" t="s">
        <v>54</v>
      </c>
      <c r="D73" s="30">
        <v>4599</v>
      </c>
      <c r="E73" s="19">
        <v>2022520010091</v>
      </c>
      <c r="F73" s="19" t="s">
        <v>103</v>
      </c>
      <c r="G73" s="19"/>
      <c r="H73" s="19"/>
      <c r="I73" s="19"/>
      <c r="J73" s="19"/>
      <c r="K73" s="19"/>
      <c r="L73" s="19">
        <v>200000000</v>
      </c>
      <c r="M73" s="19"/>
      <c r="N73" s="19"/>
      <c r="O73" s="19">
        <f t="shared" si="0"/>
        <v>200000000</v>
      </c>
      <c r="P73" s="19">
        <f>547000000+43700000</f>
        <v>590700000</v>
      </c>
      <c r="Q73" s="19"/>
      <c r="R73" s="19"/>
      <c r="S73" s="19"/>
      <c r="T73" s="19"/>
      <c r="U73" s="19"/>
      <c r="V73" s="19"/>
      <c r="W73" s="19"/>
      <c r="X73" s="19"/>
      <c r="Y73" s="19"/>
      <c r="Z73" s="19"/>
      <c r="AA73" s="19"/>
      <c r="AB73" s="19"/>
      <c r="AC73" s="19"/>
      <c r="AD73" s="19"/>
      <c r="AE73" s="19">
        <v>50000000</v>
      </c>
      <c r="AF73" s="19"/>
      <c r="AG73" s="19"/>
      <c r="AH73" s="19"/>
      <c r="AI73" s="19">
        <f t="shared" si="1"/>
        <v>640700000</v>
      </c>
      <c r="AJ73" s="19"/>
      <c r="AK73" s="19"/>
      <c r="AL73" s="19">
        <f t="shared" si="2"/>
        <v>0</v>
      </c>
      <c r="AM73" s="19">
        <f t="shared" si="3"/>
        <v>840700000</v>
      </c>
    </row>
    <row r="74" spans="1:39" s="18" customFormat="1" ht="16.5" thickBot="1" thickTop="1">
      <c r="A74" s="31"/>
      <c r="B74" s="31"/>
      <c r="C74" s="31"/>
      <c r="D74" s="31"/>
      <c r="E74" s="19">
        <v>2022520010002</v>
      </c>
      <c r="F74" s="19" t="s">
        <v>125</v>
      </c>
      <c r="G74" s="19"/>
      <c r="H74" s="19"/>
      <c r="I74" s="19"/>
      <c r="J74" s="19"/>
      <c r="K74" s="19"/>
      <c r="L74" s="19">
        <v>80500000</v>
      </c>
      <c r="M74" s="19"/>
      <c r="N74" s="19"/>
      <c r="O74" s="19">
        <f t="shared" si="0"/>
        <v>80500000</v>
      </c>
      <c r="P74" s="19">
        <v>500000000</v>
      </c>
      <c r="Q74" s="19"/>
      <c r="R74" s="19"/>
      <c r="S74" s="19"/>
      <c r="T74" s="19"/>
      <c r="U74" s="19"/>
      <c r="V74" s="19"/>
      <c r="W74" s="19"/>
      <c r="X74" s="19"/>
      <c r="Y74" s="19"/>
      <c r="Z74" s="19"/>
      <c r="AA74" s="19"/>
      <c r="AB74" s="19"/>
      <c r="AC74" s="19"/>
      <c r="AD74" s="19"/>
      <c r="AE74" s="19">
        <v>150000000</v>
      </c>
      <c r="AF74" s="19"/>
      <c r="AG74" s="19"/>
      <c r="AH74" s="19"/>
      <c r="AI74" s="19">
        <f t="shared" si="1"/>
        <v>650000000</v>
      </c>
      <c r="AJ74" s="19"/>
      <c r="AK74" s="19"/>
      <c r="AL74" s="19">
        <f t="shared" si="2"/>
        <v>0</v>
      </c>
      <c r="AM74" s="19">
        <f t="shared" si="3"/>
        <v>730500000</v>
      </c>
    </row>
    <row r="75" spans="1:39" s="18" customFormat="1" ht="31.5" thickBot="1" thickTop="1">
      <c r="A75" s="31"/>
      <c r="B75" s="31"/>
      <c r="C75" s="31"/>
      <c r="D75" s="31"/>
      <c r="E75" s="19">
        <v>2022520010038</v>
      </c>
      <c r="F75" s="19" t="s">
        <v>111</v>
      </c>
      <c r="G75" s="19"/>
      <c r="H75" s="19"/>
      <c r="I75" s="19"/>
      <c r="J75" s="19"/>
      <c r="K75" s="19"/>
      <c r="L75" s="19"/>
      <c r="M75" s="19"/>
      <c r="N75" s="19"/>
      <c r="O75" s="19">
        <f t="shared" si="0"/>
        <v>0</v>
      </c>
      <c r="P75" s="19">
        <f>4600000+130000000</f>
        <v>134600000</v>
      </c>
      <c r="Q75" s="19"/>
      <c r="R75" s="19"/>
      <c r="S75" s="19"/>
      <c r="T75" s="19"/>
      <c r="U75" s="19"/>
      <c r="V75" s="19"/>
      <c r="W75" s="19"/>
      <c r="X75" s="19"/>
      <c r="Y75" s="19"/>
      <c r="Z75" s="19"/>
      <c r="AA75" s="19"/>
      <c r="AB75" s="19"/>
      <c r="AC75" s="19"/>
      <c r="AD75" s="19"/>
      <c r="AE75" s="19">
        <v>20000000</v>
      </c>
      <c r="AF75" s="19"/>
      <c r="AG75" s="19"/>
      <c r="AH75" s="19"/>
      <c r="AI75" s="19">
        <f t="shared" si="1"/>
        <v>154600000</v>
      </c>
      <c r="AJ75" s="19"/>
      <c r="AK75" s="19"/>
      <c r="AL75" s="19">
        <f t="shared" si="2"/>
        <v>0</v>
      </c>
      <c r="AM75" s="19">
        <f t="shared" si="3"/>
        <v>154600000</v>
      </c>
    </row>
    <row r="76" spans="1:39" s="18" customFormat="1" ht="46.5" thickBot="1" thickTop="1">
      <c r="A76" s="31"/>
      <c r="B76" s="31"/>
      <c r="C76" s="31"/>
      <c r="D76" s="31"/>
      <c r="E76" s="19">
        <v>2022520010059</v>
      </c>
      <c r="F76" s="19" t="s">
        <v>107</v>
      </c>
      <c r="G76" s="19"/>
      <c r="H76" s="19"/>
      <c r="I76" s="19"/>
      <c r="J76" s="19"/>
      <c r="K76" s="19"/>
      <c r="L76" s="19"/>
      <c r="M76" s="19"/>
      <c r="N76" s="19"/>
      <c r="O76" s="19">
        <f t="shared" si="0"/>
        <v>0</v>
      </c>
      <c r="P76" s="19">
        <f>400000000+11500000</f>
        <v>411500000</v>
      </c>
      <c r="Q76" s="19"/>
      <c r="R76" s="19"/>
      <c r="S76" s="19"/>
      <c r="T76" s="19"/>
      <c r="U76" s="19"/>
      <c r="V76" s="19"/>
      <c r="W76" s="19"/>
      <c r="X76" s="19"/>
      <c r="Y76" s="19"/>
      <c r="Z76" s="19"/>
      <c r="AA76" s="19"/>
      <c r="AB76" s="19"/>
      <c r="AC76" s="19"/>
      <c r="AD76" s="19"/>
      <c r="AE76" s="19">
        <v>180000000</v>
      </c>
      <c r="AF76" s="19"/>
      <c r="AG76" s="19"/>
      <c r="AH76" s="19"/>
      <c r="AI76" s="19">
        <f t="shared" si="1"/>
        <v>591500000</v>
      </c>
      <c r="AJ76" s="19"/>
      <c r="AK76" s="19"/>
      <c r="AL76" s="19">
        <f t="shared" si="2"/>
        <v>0</v>
      </c>
      <c r="AM76" s="19">
        <f t="shared" si="3"/>
        <v>591500000</v>
      </c>
    </row>
    <row r="77" spans="1:39" s="18" customFormat="1" ht="46.5" thickBot="1" thickTop="1">
      <c r="A77" s="31"/>
      <c r="B77" s="31"/>
      <c r="C77" s="31"/>
      <c r="D77" s="31"/>
      <c r="E77" s="19">
        <v>2022520010060</v>
      </c>
      <c r="F77" s="19" t="s">
        <v>116</v>
      </c>
      <c r="G77" s="19"/>
      <c r="H77" s="19"/>
      <c r="I77" s="19"/>
      <c r="J77" s="19"/>
      <c r="K77" s="19"/>
      <c r="L77" s="19"/>
      <c r="M77" s="19"/>
      <c r="N77" s="19"/>
      <c r="O77" s="19">
        <f t="shared" si="0"/>
        <v>0</v>
      </c>
      <c r="P77" s="19">
        <f>25300000+300000000</f>
        <v>325300000</v>
      </c>
      <c r="Q77" s="19"/>
      <c r="R77" s="19"/>
      <c r="S77" s="19"/>
      <c r="T77" s="19"/>
      <c r="U77" s="19"/>
      <c r="V77" s="19"/>
      <c r="W77" s="19"/>
      <c r="X77" s="19"/>
      <c r="Y77" s="19"/>
      <c r="Z77" s="19"/>
      <c r="AA77" s="19"/>
      <c r="AB77" s="19"/>
      <c r="AC77" s="19"/>
      <c r="AD77" s="19"/>
      <c r="AE77" s="19"/>
      <c r="AF77" s="19"/>
      <c r="AG77" s="19"/>
      <c r="AH77" s="19"/>
      <c r="AI77" s="19">
        <f t="shared" si="1"/>
        <v>325300000</v>
      </c>
      <c r="AJ77" s="19"/>
      <c r="AK77" s="19"/>
      <c r="AL77" s="19">
        <f t="shared" si="2"/>
        <v>0</v>
      </c>
      <c r="AM77" s="19">
        <f t="shared" si="3"/>
        <v>325300000</v>
      </c>
    </row>
    <row r="78" spans="1:39" s="18" customFormat="1" ht="31.5" thickBot="1" thickTop="1">
      <c r="A78" s="31"/>
      <c r="B78" s="31"/>
      <c r="C78" s="31"/>
      <c r="D78" s="31"/>
      <c r="E78" s="19">
        <v>2022520010030</v>
      </c>
      <c r="F78" s="19" t="s">
        <v>166</v>
      </c>
      <c r="G78" s="19"/>
      <c r="H78" s="19"/>
      <c r="I78" s="19"/>
      <c r="J78" s="19"/>
      <c r="K78" s="19"/>
      <c r="L78" s="19"/>
      <c r="M78" s="19"/>
      <c r="N78" s="19"/>
      <c r="O78" s="19">
        <f t="shared" si="0"/>
        <v>0</v>
      </c>
      <c r="P78" s="19">
        <v>151400000</v>
      </c>
      <c r="Q78" s="19"/>
      <c r="R78" s="19"/>
      <c r="S78" s="19"/>
      <c r="T78" s="19"/>
      <c r="U78" s="19"/>
      <c r="V78" s="19"/>
      <c r="W78" s="19"/>
      <c r="X78" s="19"/>
      <c r="Y78" s="19"/>
      <c r="Z78" s="19"/>
      <c r="AA78" s="19"/>
      <c r="AB78" s="19"/>
      <c r="AC78" s="19"/>
      <c r="AD78" s="19"/>
      <c r="AE78" s="19">
        <v>57900000</v>
      </c>
      <c r="AF78" s="19"/>
      <c r="AG78" s="19"/>
      <c r="AH78" s="19"/>
      <c r="AI78" s="19">
        <f t="shared" si="1"/>
        <v>209300000</v>
      </c>
      <c r="AJ78" s="19"/>
      <c r="AK78" s="19"/>
      <c r="AL78" s="19">
        <f t="shared" si="2"/>
        <v>0</v>
      </c>
      <c r="AM78" s="19">
        <f t="shared" si="3"/>
        <v>209300000</v>
      </c>
    </row>
    <row r="79" spans="1:39" s="18" customFormat="1" ht="31.5" thickBot="1" thickTop="1">
      <c r="A79" s="31"/>
      <c r="B79" s="31"/>
      <c r="C79" s="31"/>
      <c r="D79" s="31"/>
      <c r="E79" s="19">
        <v>2022520010102</v>
      </c>
      <c r="F79" s="19" t="s">
        <v>204</v>
      </c>
      <c r="G79" s="19"/>
      <c r="H79" s="19"/>
      <c r="I79" s="19"/>
      <c r="J79" s="19"/>
      <c r="K79" s="19"/>
      <c r="L79" s="19">
        <v>180700000</v>
      </c>
      <c r="M79" s="19"/>
      <c r="N79" s="19"/>
      <c r="O79" s="19">
        <f t="shared" si="0"/>
        <v>180700000</v>
      </c>
      <c r="P79" s="19">
        <v>80000000</v>
      </c>
      <c r="Q79" s="19"/>
      <c r="R79" s="19"/>
      <c r="S79" s="19"/>
      <c r="T79" s="19"/>
      <c r="U79" s="19"/>
      <c r="V79" s="19"/>
      <c r="W79" s="19"/>
      <c r="X79" s="19"/>
      <c r="Y79" s="19"/>
      <c r="Z79" s="19"/>
      <c r="AA79" s="19"/>
      <c r="AB79" s="19"/>
      <c r="AC79" s="19"/>
      <c r="AD79" s="19"/>
      <c r="AE79" s="19">
        <v>20000000</v>
      </c>
      <c r="AF79" s="19"/>
      <c r="AG79" s="19"/>
      <c r="AH79" s="19"/>
      <c r="AI79" s="19">
        <f t="shared" si="1"/>
        <v>100000000</v>
      </c>
      <c r="AJ79" s="19"/>
      <c r="AK79" s="19"/>
      <c r="AL79" s="19">
        <f t="shared" si="2"/>
        <v>0</v>
      </c>
      <c r="AM79" s="20">
        <f t="shared" si="3"/>
        <v>280700000</v>
      </c>
    </row>
    <row r="80" spans="1:39" s="18" customFormat="1" ht="31.5" thickBot="1" thickTop="1">
      <c r="A80" s="31"/>
      <c r="B80" s="31"/>
      <c r="C80" s="31"/>
      <c r="D80" s="31"/>
      <c r="E80" s="19">
        <v>2022520010109</v>
      </c>
      <c r="F80" s="19" t="s">
        <v>118</v>
      </c>
      <c r="G80" s="19"/>
      <c r="H80" s="19"/>
      <c r="I80" s="19"/>
      <c r="J80" s="19"/>
      <c r="K80" s="19"/>
      <c r="L80" s="19">
        <v>9200000</v>
      </c>
      <c r="M80" s="19"/>
      <c r="N80" s="19"/>
      <c r="O80" s="19">
        <f t="shared" si="0"/>
        <v>9200000</v>
      </c>
      <c r="P80" s="19">
        <v>140000000</v>
      </c>
      <c r="Q80" s="19"/>
      <c r="R80" s="19"/>
      <c r="S80" s="19"/>
      <c r="T80" s="19"/>
      <c r="U80" s="19"/>
      <c r="V80" s="19"/>
      <c r="W80" s="19"/>
      <c r="X80" s="19"/>
      <c r="Y80" s="19"/>
      <c r="Z80" s="19"/>
      <c r="AA80" s="19"/>
      <c r="AB80" s="19"/>
      <c r="AC80" s="19"/>
      <c r="AD80" s="19"/>
      <c r="AE80" s="19">
        <v>20000000</v>
      </c>
      <c r="AF80" s="19"/>
      <c r="AG80" s="19"/>
      <c r="AH80" s="19"/>
      <c r="AI80" s="19">
        <f t="shared" si="1"/>
        <v>160000000</v>
      </c>
      <c r="AJ80" s="19"/>
      <c r="AK80" s="19"/>
      <c r="AL80" s="19">
        <f t="shared" si="2"/>
        <v>0</v>
      </c>
      <c r="AM80" s="20">
        <f t="shared" si="3"/>
        <v>169200000</v>
      </c>
    </row>
    <row r="81" spans="1:39" s="18" customFormat="1" ht="31.5" thickBot="1" thickTop="1">
      <c r="A81" s="31"/>
      <c r="B81" s="31"/>
      <c r="C81" s="31"/>
      <c r="D81" s="31"/>
      <c r="E81" s="19">
        <v>2022520010132</v>
      </c>
      <c r="F81" s="19" t="s">
        <v>167</v>
      </c>
      <c r="G81" s="19"/>
      <c r="H81" s="19"/>
      <c r="I81" s="19"/>
      <c r="J81" s="19"/>
      <c r="K81" s="19"/>
      <c r="L81" s="19"/>
      <c r="M81" s="19"/>
      <c r="N81" s="19"/>
      <c r="O81" s="19">
        <f t="shared" si="0"/>
        <v>0</v>
      </c>
      <c r="P81" s="19">
        <f>80000000+11500000</f>
        <v>91500000</v>
      </c>
      <c r="Q81" s="19"/>
      <c r="R81" s="19"/>
      <c r="S81" s="19"/>
      <c r="T81" s="19"/>
      <c r="U81" s="19"/>
      <c r="V81" s="19"/>
      <c r="W81" s="19"/>
      <c r="X81" s="19"/>
      <c r="Y81" s="19"/>
      <c r="Z81" s="19"/>
      <c r="AA81" s="19"/>
      <c r="AB81" s="19"/>
      <c r="AC81" s="19"/>
      <c r="AD81" s="19"/>
      <c r="AE81" s="19">
        <v>20000000</v>
      </c>
      <c r="AF81" s="19"/>
      <c r="AG81" s="19"/>
      <c r="AH81" s="19"/>
      <c r="AI81" s="19">
        <f t="shared" si="1"/>
        <v>111500000</v>
      </c>
      <c r="AJ81" s="19"/>
      <c r="AK81" s="19"/>
      <c r="AL81" s="19">
        <f t="shared" si="2"/>
        <v>0</v>
      </c>
      <c r="AM81" s="19">
        <f t="shared" si="3"/>
        <v>111500000</v>
      </c>
    </row>
    <row r="82" spans="1:39" s="18" customFormat="1" ht="31.5" customHeight="1" thickBot="1" thickTop="1">
      <c r="A82" s="31"/>
      <c r="B82" s="31"/>
      <c r="C82" s="31"/>
      <c r="D82" s="31"/>
      <c r="E82" s="19" t="s">
        <v>119</v>
      </c>
      <c r="F82" s="19" t="s">
        <v>120</v>
      </c>
      <c r="G82" s="19"/>
      <c r="H82" s="19"/>
      <c r="I82" s="19"/>
      <c r="J82" s="19"/>
      <c r="K82" s="19"/>
      <c r="L82" s="19">
        <v>66700000</v>
      </c>
      <c r="M82" s="19"/>
      <c r="N82" s="19"/>
      <c r="O82" s="19">
        <f t="shared" si="0"/>
        <v>66700000</v>
      </c>
      <c r="P82" s="19">
        <v>383400000</v>
      </c>
      <c r="Q82" s="19"/>
      <c r="R82" s="19"/>
      <c r="S82" s="19"/>
      <c r="T82" s="19"/>
      <c r="U82" s="19"/>
      <c r="V82" s="19"/>
      <c r="W82" s="19"/>
      <c r="X82" s="19"/>
      <c r="Y82" s="19"/>
      <c r="Z82" s="19"/>
      <c r="AA82" s="19"/>
      <c r="AB82" s="19"/>
      <c r="AC82" s="19"/>
      <c r="AD82" s="19"/>
      <c r="AE82" s="19">
        <v>153000000</v>
      </c>
      <c r="AF82" s="19"/>
      <c r="AG82" s="19"/>
      <c r="AH82" s="19"/>
      <c r="AI82" s="19">
        <f t="shared" si="1"/>
        <v>536400000</v>
      </c>
      <c r="AJ82" s="19"/>
      <c r="AK82" s="19"/>
      <c r="AL82" s="19">
        <f t="shared" si="2"/>
        <v>0</v>
      </c>
      <c r="AM82" s="19">
        <f t="shared" si="3"/>
        <v>603100000</v>
      </c>
    </row>
    <row r="83" spans="1:39" s="18" customFormat="1" ht="31.5" thickBot="1" thickTop="1">
      <c r="A83" s="32"/>
      <c r="B83" s="32"/>
      <c r="C83" s="32"/>
      <c r="D83" s="32"/>
      <c r="E83" s="19" t="s">
        <v>121</v>
      </c>
      <c r="F83" s="19" t="s">
        <v>122</v>
      </c>
      <c r="G83" s="19"/>
      <c r="H83" s="19"/>
      <c r="I83" s="19"/>
      <c r="J83" s="19"/>
      <c r="K83" s="19"/>
      <c r="L83" s="19">
        <v>400000000</v>
      </c>
      <c r="M83" s="19"/>
      <c r="N83" s="19"/>
      <c r="O83" s="19">
        <f t="shared" si="0"/>
        <v>400000000</v>
      </c>
      <c r="P83" s="19">
        <v>300000000</v>
      </c>
      <c r="Q83" s="19"/>
      <c r="R83" s="19"/>
      <c r="S83" s="19"/>
      <c r="T83" s="19"/>
      <c r="U83" s="19"/>
      <c r="V83" s="19"/>
      <c r="W83" s="19"/>
      <c r="X83" s="19"/>
      <c r="Y83" s="19"/>
      <c r="Z83" s="19"/>
      <c r="AA83" s="19"/>
      <c r="AB83" s="19"/>
      <c r="AC83" s="19"/>
      <c r="AD83" s="19"/>
      <c r="AE83" s="19">
        <v>100000000</v>
      </c>
      <c r="AF83" s="19"/>
      <c r="AG83" s="19"/>
      <c r="AH83" s="19"/>
      <c r="AI83" s="19">
        <f t="shared" si="1"/>
        <v>400000000</v>
      </c>
      <c r="AJ83" s="19"/>
      <c r="AK83" s="19"/>
      <c r="AL83" s="19">
        <f t="shared" si="2"/>
        <v>0</v>
      </c>
      <c r="AM83" s="19">
        <f t="shared" si="3"/>
        <v>800000000</v>
      </c>
    </row>
    <row r="84" spans="1:39" s="18" customFormat="1" ht="196.5" thickBot="1" thickTop="1">
      <c r="A84" s="19" t="s">
        <v>84</v>
      </c>
      <c r="B84" s="38" t="s">
        <v>33</v>
      </c>
      <c r="C84" s="19" t="s">
        <v>48</v>
      </c>
      <c r="D84" s="19">
        <v>3301</v>
      </c>
      <c r="E84" s="19" t="s">
        <v>157</v>
      </c>
      <c r="F84" s="19" t="s">
        <v>158</v>
      </c>
      <c r="G84" s="19"/>
      <c r="H84" s="19"/>
      <c r="I84" s="19"/>
      <c r="J84" s="19"/>
      <c r="K84" s="19"/>
      <c r="L84" s="19">
        <v>173000000</v>
      </c>
      <c r="M84" s="19"/>
      <c r="N84" s="19"/>
      <c r="O84" s="19">
        <v>173000000</v>
      </c>
      <c r="P84" s="19">
        <v>250000000</v>
      </c>
      <c r="Q84" s="19"/>
      <c r="R84" s="19"/>
      <c r="S84" s="19"/>
      <c r="T84" s="19"/>
      <c r="U84" s="19"/>
      <c r="V84" s="19"/>
      <c r="W84" s="19"/>
      <c r="X84" s="19"/>
      <c r="Y84" s="19"/>
      <c r="Z84" s="19"/>
      <c r="AA84" s="19"/>
      <c r="AB84" s="19"/>
      <c r="AC84" s="19"/>
      <c r="AD84" s="19"/>
      <c r="AE84" s="19"/>
      <c r="AF84" s="19"/>
      <c r="AG84" s="19"/>
      <c r="AH84" s="19"/>
      <c r="AI84" s="19">
        <v>250000000</v>
      </c>
      <c r="AJ84" s="19"/>
      <c r="AK84" s="19"/>
      <c r="AL84" s="19">
        <v>0</v>
      </c>
      <c r="AM84" s="19">
        <v>423000000</v>
      </c>
    </row>
    <row r="85" spans="1:39" s="18" customFormat="1" ht="16.5" thickBot="1" thickTop="1">
      <c r="A85" s="30" t="s">
        <v>28</v>
      </c>
      <c r="B85" s="38"/>
      <c r="C85" s="30" t="s">
        <v>142</v>
      </c>
      <c r="D85" s="30">
        <v>3302</v>
      </c>
      <c r="E85" s="30">
        <v>2022520010130</v>
      </c>
      <c r="F85" s="30" t="s">
        <v>123</v>
      </c>
      <c r="G85" s="19"/>
      <c r="H85" s="19"/>
      <c r="I85" s="19"/>
      <c r="J85" s="19"/>
      <c r="K85" s="19"/>
      <c r="L85" s="19"/>
      <c r="M85" s="19"/>
      <c r="N85" s="19"/>
      <c r="O85" s="19">
        <f t="shared" si="0"/>
        <v>0</v>
      </c>
      <c r="P85" s="19">
        <f>27600000+140000000</f>
        <v>167600000</v>
      </c>
      <c r="Q85" s="19"/>
      <c r="R85" s="19"/>
      <c r="S85" s="19"/>
      <c r="T85" s="19"/>
      <c r="U85" s="19"/>
      <c r="V85" s="19"/>
      <c r="W85" s="19"/>
      <c r="X85" s="19"/>
      <c r="Y85" s="19"/>
      <c r="Z85" s="19"/>
      <c r="AA85" s="19"/>
      <c r="AB85" s="19"/>
      <c r="AC85" s="19"/>
      <c r="AD85" s="19"/>
      <c r="AE85" s="19">
        <v>20000000</v>
      </c>
      <c r="AF85" s="19"/>
      <c r="AG85" s="19"/>
      <c r="AH85" s="19"/>
      <c r="AI85" s="19">
        <f t="shared" si="1"/>
        <v>187600000</v>
      </c>
      <c r="AJ85" s="19"/>
      <c r="AK85" s="19"/>
      <c r="AL85" s="19">
        <f t="shared" si="2"/>
        <v>0</v>
      </c>
      <c r="AM85" s="19">
        <f t="shared" si="3"/>
        <v>187600000</v>
      </c>
    </row>
    <row r="86" spans="1:39" s="18" customFormat="1" ht="16.5" thickBot="1" thickTop="1">
      <c r="A86" s="32"/>
      <c r="B86" s="38"/>
      <c r="C86" s="32"/>
      <c r="D86" s="31"/>
      <c r="E86" s="32"/>
      <c r="F86" s="32"/>
      <c r="G86" s="19"/>
      <c r="H86" s="19"/>
      <c r="I86" s="19"/>
      <c r="J86" s="19"/>
      <c r="K86" s="19"/>
      <c r="L86" s="19"/>
      <c r="M86" s="19"/>
      <c r="N86" s="19"/>
      <c r="O86" s="19">
        <f t="shared" si="0"/>
        <v>0</v>
      </c>
      <c r="P86" s="19">
        <v>80000000</v>
      </c>
      <c r="Q86" s="19"/>
      <c r="R86" s="19"/>
      <c r="S86" s="19"/>
      <c r="T86" s="19"/>
      <c r="U86" s="19"/>
      <c r="V86" s="19"/>
      <c r="W86" s="19"/>
      <c r="X86" s="19"/>
      <c r="Y86" s="19"/>
      <c r="Z86" s="19"/>
      <c r="AA86" s="19"/>
      <c r="AB86" s="19"/>
      <c r="AC86" s="19"/>
      <c r="AD86" s="19"/>
      <c r="AE86" s="19"/>
      <c r="AF86" s="19"/>
      <c r="AG86" s="19"/>
      <c r="AH86" s="19"/>
      <c r="AI86" s="19">
        <f t="shared" si="1"/>
        <v>80000000</v>
      </c>
      <c r="AJ86" s="19"/>
      <c r="AK86" s="19"/>
      <c r="AL86" s="19">
        <f t="shared" si="2"/>
        <v>0</v>
      </c>
      <c r="AM86" s="19">
        <f t="shared" si="3"/>
        <v>80000000</v>
      </c>
    </row>
    <row r="87" spans="1:39" s="18" customFormat="1" ht="61.5" thickBot="1" thickTop="1">
      <c r="A87" s="19" t="s">
        <v>29</v>
      </c>
      <c r="B87" s="19" t="s">
        <v>170</v>
      </c>
      <c r="C87" s="19" t="s">
        <v>55</v>
      </c>
      <c r="D87" s="32"/>
      <c r="E87" s="19">
        <v>2022520010126</v>
      </c>
      <c r="F87" s="19" t="s">
        <v>124</v>
      </c>
      <c r="G87" s="19"/>
      <c r="H87" s="19"/>
      <c r="I87" s="19"/>
      <c r="J87" s="19"/>
      <c r="K87" s="19"/>
      <c r="L87" s="19">
        <v>34500000</v>
      </c>
      <c r="M87" s="19"/>
      <c r="N87" s="19"/>
      <c r="O87" s="19">
        <f t="shared" si="0"/>
        <v>34500000</v>
      </c>
      <c r="P87" s="19">
        <v>60000000</v>
      </c>
      <c r="Q87" s="19"/>
      <c r="R87" s="19"/>
      <c r="S87" s="19"/>
      <c r="T87" s="19"/>
      <c r="U87" s="19"/>
      <c r="V87" s="19"/>
      <c r="W87" s="19"/>
      <c r="X87" s="19"/>
      <c r="Y87" s="19">
        <v>200000000</v>
      </c>
      <c r="Z87" s="19"/>
      <c r="AA87" s="19"/>
      <c r="AB87" s="19"/>
      <c r="AC87" s="19"/>
      <c r="AD87" s="19"/>
      <c r="AE87" s="19">
        <v>100000000</v>
      </c>
      <c r="AF87" s="19"/>
      <c r="AG87" s="19"/>
      <c r="AH87" s="19"/>
      <c r="AI87" s="19">
        <f t="shared" si="1"/>
        <v>360000000</v>
      </c>
      <c r="AJ87" s="19"/>
      <c r="AK87" s="19"/>
      <c r="AL87" s="19">
        <f t="shared" si="2"/>
        <v>0</v>
      </c>
      <c r="AM87" s="19">
        <f t="shared" si="3"/>
        <v>394500000</v>
      </c>
    </row>
    <row r="88" spans="30:39" ht="15.75" hidden="1" thickTop="1">
      <c r="AD88" s="5"/>
      <c r="AE88" s="5"/>
      <c r="AM88" s="29"/>
    </row>
    <row r="89" spans="17:39" ht="15" hidden="1">
      <c r="Q89" s="6"/>
      <c r="AM89" s="13"/>
    </row>
    <row r="90" spans="31:39" ht="15" hidden="1">
      <c r="AE90" s="5"/>
      <c r="AM90" s="12"/>
    </row>
    <row r="91" ht="15" hidden="1">
      <c r="AM91" s="11"/>
    </row>
    <row r="92" ht="15" hidden="1">
      <c r="AM92" s="10"/>
    </row>
    <row r="93" ht="15" hidden="1">
      <c r="AO93" s="7"/>
    </row>
    <row r="94" spans="39:41" ht="18.75" customHeight="1" hidden="1">
      <c r="AM94" s="10"/>
      <c r="AO94" s="8"/>
    </row>
    <row r="95" ht="15" hidden="1"/>
    <row r="96" ht="15" hidden="1"/>
    <row r="97" ht="15" hidden="1"/>
    <row r="98" spans="1:4" ht="19.5" hidden="1">
      <c r="A98" s="15"/>
      <c r="B98" s="15"/>
      <c r="C98" s="14"/>
      <c r="D98" s="14"/>
    </row>
    <row r="99" spans="1:4" ht="19.5" hidden="1">
      <c r="A99" s="15"/>
      <c r="B99" s="15"/>
      <c r="C99" s="14"/>
      <c r="D99" s="14"/>
    </row>
    <row r="100" spans="1:4" ht="19.5" hidden="1">
      <c r="A100" s="15"/>
      <c r="B100" s="15"/>
      <c r="C100" s="14"/>
      <c r="D100" s="14"/>
    </row>
    <row r="101" spans="1:4" ht="19.5" hidden="1">
      <c r="A101" s="15"/>
      <c r="B101" s="15"/>
      <c r="C101" s="14"/>
      <c r="D101" s="14"/>
    </row>
    <row r="102" spans="1:4" ht="19.5" hidden="1">
      <c r="A102" s="15"/>
      <c r="B102" s="15"/>
      <c r="C102" s="14"/>
      <c r="D102" s="14"/>
    </row>
    <row r="103" spans="1:4" ht="19.5" hidden="1">
      <c r="A103" s="15"/>
      <c r="B103" s="15"/>
      <c r="C103" s="14"/>
      <c r="D103" s="14"/>
    </row>
    <row r="104" spans="1:4" ht="19.5" hidden="1">
      <c r="A104" s="15"/>
      <c r="B104" s="15"/>
      <c r="C104" s="14"/>
      <c r="D104" s="14"/>
    </row>
    <row r="105" spans="1:4" ht="19.5" hidden="1">
      <c r="A105" s="14"/>
      <c r="B105" s="14"/>
      <c r="C105" s="14"/>
      <c r="D105" s="14"/>
    </row>
    <row r="106" spans="1:4" ht="19.5" hidden="1">
      <c r="A106" s="14"/>
      <c r="B106" s="14"/>
      <c r="C106" s="14"/>
      <c r="D106" s="14"/>
    </row>
    <row r="107" spans="1:4" ht="19.5" hidden="1">
      <c r="A107" s="14"/>
      <c r="B107" s="14"/>
      <c r="C107" s="14"/>
      <c r="D107" s="14"/>
    </row>
    <row r="108" spans="1:4" ht="19.5" hidden="1">
      <c r="A108" s="14"/>
      <c r="B108" s="14"/>
      <c r="C108" s="14"/>
      <c r="D108" s="14"/>
    </row>
    <row r="109" spans="3:4" ht="19.5" hidden="1">
      <c r="C109" s="14"/>
      <c r="D109" s="14"/>
    </row>
    <row r="110" spans="3:4" ht="19.5" hidden="1">
      <c r="C110" s="14"/>
      <c r="D110" s="14"/>
    </row>
    <row r="111" spans="3:4" ht="19.5" hidden="1">
      <c r="C111" s="14"/>
      <c r="D111" s="14"/>
    </row>
    <row r="112" spans="3:4" ht="19.5" hidden="1">
      <c r="C112" s="14"/>
      <c r="D112" s="14"/>
    </row>
    <row r="113" spans="3:4" ht="19.5" hidden="1">
      <c r="C113" s="14"/>
      <c r="D113" s="14"/>
    </row>
    <row r="114" ht="15" hidden="1"/>
    <row r="115" ht="15" hidden="1"/>
    <row r="116" ht="15" hidden="1"/>
  </sheetData>
  <sheetProtection/>
  <autoFilter ref="A3:AU87"/>
  <mergeCells count="150">
    <mergeCell ref="A25:A26"/>
    <mergeCell ref="A39:A45"/>
    <mergeCell ref="B46:B47"/>
    <mergeCell ref="D58:D59"/>
    <mergeCell ref="A53:A54"/>
    <mergeCell ref="C53:C54"/>
    <mergeCell ref="D53:D54"/>
    <mergeCell ref="B36:B45"/>
    <mergeCell ref="C85:C86"/>
    <mergeCell ref="C58:C59"/>
    <mergeCell ref="C19:C21"/>
    <mergeCell ref="C70:C71"/>
    <mergeCell ref="D70:D71"/>
    <mergeCell ref="C68:C69"/>
    <mergeCell ref="D68:D69"/>
    <mergeCell ref="D27:D29"/>
    <mergeCell ref="C27:C29"/>
    <mergeCell ref="G2:AM2"/>
    <mergeCell ref="D7:D17"/>
    <mergeCell ref="D19:D21"/>
    <mergeCell ref="B5:B6"/>
    <mergeCell ref="B27:B35"/>
    <mergeCell ref="B84:B86"/>
    <mergeCell ref="B67:B83"/>
    <mergeCell ref="D85:D87"/>
    <mergeCell ref="C56:C57"/>
    <mergeCell ref="L41:L44"/>
    <mergeCell ref="A1:AM1"/>
    <mergeCell ref="E48:E50"/>
    <mergeCell ref="F48:F50"/>
    <mergeCell ref="B48:B50"/>
    <mergeCell ref="C48:C50"/>
    <mergeCell ref="D48:D50"/>
    <mergeCell ref="A2:F2"/>
    <mergeCell ref="A7:A21"/>
    <mergeCell ref="B7:B21"/>
    <mergeCell ref="C7:C17"/>
    <mergeCell ref="E85:E86"/>
    <mergeCell ref="F85:F86"/>
    <mergeCell ref="D73:D83"/>
    <mergeCell ref="C73:C83"/>
    <mergeCell ref="B51:B59"/>
    <mergeCell ref="A51:A52"/>
    <mergeCell ref="A73:A83"/>
    <mergeCell ref="A65:A66"/>
    <mergeCell ref="A85:A86"/>
    <mergeCell ref="D56:D57"/>
    <mergeCell ref="G27:G29"/>
    <mergeCell ref="H27:H29"/>
    <mergeCell ref="I27:I29"/>
    <mergeCell ref="J27:J29"/>
    <mergeCell ref="K27:K29"/>
    <mergeCell ref="L27:L29"/>
    <mergeCell ref="M27:M29"/>
    <mergeCell ref="N27:N29"/>
    <mergeCell ref="O27:O29"/>
    <mergeCell ref="P27:P29"/>
    <mergeCell ref="Q27:Q29"/>
    <mergeCell ref="R27:R29"/>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G27:AG29"/>
    <mergeCell ref="AH27:AH29"/>
    <mergeCell ref="AI27:AI29"/>
    <mergeCell ref="AJ27:AJ29"/>
    <mergeCell ref="AK27:AK29"/>
    <mergeCell ref="AL27:AL29"/>
    <mergeCell ref="AM27:AM29"/>
    <mergeCell ref="C39:C45"/>
    <mergeCell ref="D39:D45"/>
    <mergeCell ref="H41:H44"/>
    <mergeCell ref="I41:I44"/>
    <mergeCell ref="J41:J44"/>
    <mergeCell ref="K41:K44"/>
    <mergeCell ref="K32:K35"/>
    <mergeCell ref="M41:M44"/>
    <mergeCell ref="O41:O44"/>
    <mergeCell ref="N41:N44"/>
    <mergeCell ref="P41:P44"/>
    <mergeCell ref="Q41:Q44"/>
    <mergeCell ref="R41:R44"/>
    <mergeCell ref="S41:S44"/>
    <mergeCell ref="T41:T44"/>
    <mergeCell ref="U41:U44"/>
    <mergeCell ref="V41:V44"/>
    <mergeCell ref="W41:W44"/>
    <mergeCell ref="X41:X44"/>
    <mergeCell ref="Y41:Y44"/>
    <mergeCell ref="Z41:Z44"/>
    <mergeCell ref="AA41:AA44"/>
    <mergeCell ref="AB41:AB44"/>
    <mergeCell ref="AC41:AC44"/>
    <mergeCell ref="AD41:AD44"/>
    <mergeCell ref="AE41:AE44"/>
    <mergeCell ref="AF41:AF44"/>
    <mergeCell ref="AG41:AG44"/>
    <mergeCell ref="AH41:AH44"/>
    <mergeCell ref="AI41:AI44"/>
    <mergeCell ref="AJ41:AJ44"/>
    <mergeCell ref="AK41:AK44"/>
    <mergeCell ref="AL41:AL44"/>
    <mergeCell ref="AM41:AM44"/>
    <mergeCell ref="G41:G44"/>
    <mergeCell ref="C32:C35"/>
    <mergeCell ref="D32:D35"/>
    <mergeCell ref="G32:G35"/>
    <mergeCell ref="H32:H35"/>
    <mergeCell ref="I32:I35"/>
    <mergeCell ref="J32:J35"/>
    <mergeCell ref="L32:L35"/>
    <mergeCell ref="M32:M35"/>
    <mergeCell ref="N32:N35"/>
    <mergeCell ref="O32:O35"/>
    <mergeCell ref="P32:P35"/>
    <mergeCell ref="Q32:Q35"/>
    <mergeCell ref="R32:R35"/>
    <mergeCell ref="S32:S35"/>
    <mergeCell ref="T32:T35"/>
    <mergeCell ref="U32:U35"/>
    <mergeCell ref="V32:V35"/>
    <mergeCell ref="W32:W35"/>
    <mergeCell ref="AI32:AI35"/>
    <mergeCell ref="X32:X35"/>
    <mergeCell ref="Y32:Y35"/>
    <mergeCell ref="Z32:Z35"/>
    <mergeCell ref="AA32:AA35"/>
    <mergeCell ref="AB32:AB35"/>
    <mergeCell ref="AC32:AC35"/>
    <mergeCell ref="AJ32:AJ35"/>
    <mergeCell ref="AK32:AK35"/>
    <mergeCell ref="AL32:AL35"/>
    <mergeCell ref="AM32:AM35"/>
    <mergeCell ref="A27:A34"/>
    <mergeCell ref="AD32:AD35"/>
    <mergeCell ref="AE32:AE35"/>
    <mergeCell ref="AF32:AF35"/>
    <mergeCell ref="AG32:AG35"/>
    <mergeCell ref="AH32:AH35"/>
  </mergeCells>
  <printOptions/>
  <pageMargins left="0.7" right="0.7" top="0.75" bottom="0.75" header="0.3" footer="0.3"/>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GET</dc:creator>
  <cp:keywords/>
  <dc:description/>
  <cp:lastModifiedBy>OPGI- 701572</cp:lastModifiedBy>
  <dcterms:created xsi:type="dcterms:W3CDTF">2016-04-05T19:39:39Z</dcterms:created>
  <dcterms:modified xsi:type="dcterms:W3CDTF">2023-04-25T15:28:14Z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0x01010B005296897013BAF84B858553682CCFA4C200554BACF7A4B1A54485D7984E548C77E7</vt:lpwstr>
  </property>
  <property fmtid="{D5CDD505-2E9C-101B-9397-08002B2CF9AE}" pid="3" name="_dlc_DocIdItemGuid">
    <vt:lpwstr>0fc11d12-c72c-42b7-89ed-ece3a0786b87</vt:lpwstr>
  </property>
</Properties>
</file>