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GI\Desktop\HOJA DE CAPTURA 2022-2023-2024\2024\ENERO\Reporte Mensual\"/>
    </mc:Choice>
  </mc:AlternateContent>
  <bookViews>
    <workbookView xWindow="2430" yWindow="0" windowWidth="20730" windowHeight="11760"/>
  </bookViews>
  <sheets>
    <sheet name="REPORTE MENSUAL" sheetId="1" r:id="rId1"/>
    <sheet name="CONTROL CAMBIOS" sheetId="3" r:id="rId2"/>
    <sheet name="Oficio" sheetId="2" state="hidden" r:id="rId3"/>
  </sheets>
  <externalReferences>
    <externalReference r:id="rId4"/>
  </externalReferences>
  <definedNames>
    <definedName name="_xlnm._FilterDatabase" localSheetId="0" hidden="1">'REPORTE MENSUAL'!$A$8:$Q$54</definedName>
    <definedName name="dependencias">[1]param!$F$2:$F$34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M35" i="1" l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34" i="1"/>
  <c r="M11" i="1"/>
  <c r="M10" i="1"/>
  <c r="H32" i="1" l="1"/>
  <c r="H31" i="1"/>
  <c r="J30" i="1" l="1"/>
  <c r="F30" i="1"/>
  <c r="D30" i="1"/>
  <c r="Q9" i="1" l="1"/>
  <c r="O9" i="1"/>
  <c r="N9" i="1"/>
  <c r="P21" i="1"/>
  <c r="R21" i="1"/>
  <c r="D9" i="1"/>
  <c r="E21" i="1"/>
  <c r="H21" i="1"/>
  <c r="G21" i="1"/>
  <c r="K21" i="1"/>
  <c r="M21" i="1"/>
  <c r="C9" i="1"/>
  <c r="L9" i="1"/>
  <c r="J9" i="1"/>
  <c r="F9" i="1"/>
  <c r="C30" i="1"/>
  <c r="E32" i="1"/>
  <c r="G32" i="1"/>
  <c r="K32" i="1"/>
  <c r="M32" i="1"/>
  <c r="I21" i="1" l="1"/>
  <c r="I32" i="1"/>
  <c r="H38" i="1"/>
  <c r="H34" i="1" l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E10" i="1" l="1"/>
  <c r="H10" i="1"/>
  <c r="G38" i="1"/>
  <c r="P34" i="1" l="1"/>
  <c r="M12" i="1" l="1"/>
  <c r="M13" i="1"/>
  <c r="M14" i="1"/>
  <c r="M15" i="1"/>
  <c r="M16" i="1"/>
  <c r="M17" i="1"/>
  <c r="M18" i="1"/>
  <c r="M19" i="1"/>
  <c r="M24" i="1"/>
  <c r="M25" i="1"/>
  <c r="M26" i="1"/>
  <c r="M27" i="1"/>
  <c r="M28" i="1"/>
  <c r="M29" i="1"/>
  <c r="M31" i="1"/>
  <c r="M20" i="1"/>
  <c r="M22" i="1"/>
  <c r="K10" i="1"/>
  <c r="K11" i="1"/>
  <c r="K12" i="1"/>
  <c r="K13" i="1"/>
  <c r="K14" i="1"/>
  <c r="K15" i="1"/>
  <c r="K16" i="1"/>
  <c r="K17" i="1"/>
  <c r="K18" i="1"/>
  <c r="K19" i="1"/>
  <c r="K24" i="1"/>
  <c r="K25" i="1"/>
  <c r="K26" i="1"/>
  <c r="K27" i="1"/>
  <c r="K28" i="1"/>
  <c r="K29" i="1"/>
  <c r="K31" i="1"/>
  <c r="K20" i="1"/>
  <c r="K22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G10" i="1"/>
  <c r="G11" i="1"/>
  <c r="G12" i="1"/>
  <c r="G13" i="1"/>
  <c r="G14" i="1"/>
  <c r="G15" i="1"/>
  <c r="G16" i="1"/>
  <c r="G17" i="1"/>
  <c r="G18" i="1"/>
  <c r="G19" i="1"/>
  <c r="G24" i="1"/>
  <c r="G25" i="1"/>
  <c r="G26" i="1"/>
  <c r="G27" i="1"/>
  <c r="G28" i="1"/>
  <c r="G29" i="1"/>
  <c r="G31" i="1"/>
  <c r="G20" i="1"/>
  <c r="G22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E11" i="1"/>
  <c r="E12" i="1"/>
  <c r="E13" i="1"/>
  <c r="E14" i="1"/>
  <c r="E15" i="1"/>
  <c r="E16" i="1"/>
  <c r="E17" i="1"/>
  <c r="E18" i="1"/>
  <c r="E19" i="1"/>
  <c r="E24" i="1"/>
  <c r="E25" i="1"/>
  <c r="E26" i="1"/>
  <c r="E27" i="1"/>
  <c r="E28" i="1"/>
  <c r="E29" i="1"/>
  <c r="E31" i="1"/>
  <c r="E20" i="1"/>
  <c r="E2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H17" i="1" l="1"/>
  <c r="H12" i="1"/>
  <c r="Q30" i="1" l="1"/>
  <c r="Q33" i="1"/>
  <c r="Q23" i="1"/>
  <c r="O23" i="1"/>
  <c r="H20" i="1" l="1"/>
  <c r="H22" i="1"/>
  <c r="H30" i="1"/>
  <c r="H25" i="1"/>
  <c r="H26" i="1"/>
  <c r="H27" i="1"/>
  <c r="H28" i="1"/>
  <c r="H29" i="1"/>
  <c r="H24" i="1"/>
  <c r="H11" i="1"/>
  <c r="H13" i="1"/>
  <c r="H14" i="1"/>
  <c r="H15" i="1"/>
  <c r="H16" i="1"/>
  <c r="H18" i="1"/>
  <c r="H19" i="1"/>
  <c r="H9" i="1" l="1"/>
  <c r="R10" i="1"/>
  <c r="R11" i="1"/>
  <c r="R12" i="1"/>
  <c r="R13" i="1"/>
  <c r="R14" i="1"/>
  <c r="R15" i="1"/>
  <c r="R16" i="1"/>
  <c r="R17" i="1"/>
  <c r="R18" i="1"/>
  <c r="R19" i="1"/>
  <c r="R24" i="1"/>
  <c r="R25" i="1"/>
  <c r="R26" i="1"/>
  <c r="R27" i="1"/>
  <c r="R28" i="1"/>
  <c r="R29" i="1"/>
  <c r="R31" i="1"/>
  <c r="R20" i="1"/>
  <c r="R22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P10" i="1"/>
  <c r="P11" i="1"/>
  <c r="P12" i="1"/>
  <c r="P13" i="1"/>
  <c r="P14" i="1"/>
  <c r="P15" i="1"/>
  <c r="P16" i="1"/>
  <c r="P17" i="1"/>
  <c r="P18" i="1"/>
  <c r="P19" i="1"/>
  <c r="P24" i="1"/>
  <c r="P25" i="1"/>
  <c r="P26" i="1"/>
  <c r="P27" i="1"/>
  <c r="P28" i="1"/>
  <c r="P29" i="1"/>
  <c r="P31" i="1"/>
  <c r="P20" i="1"/>
  <c r="P22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H33" i="1"/>
  <c r="H23" i="1"/>
  <c r="I12" i="1"/>
  <c r="I16" i="1"/>
  <c r="I26" i="1"/>
  <c r="I28" i="1"/>
  <c r="I22" i="1"/>
  <c r="I41" i="1"/>
  <c r="I49" i="1"/>
  <c r="P9" i="1" l="1"/>
  <c r="M9" i="1"/>
  <c r="K9" i="1"/>
  <c r="E9" i="1"/>
  <c r="G9" i="1"/>
  <c r="I17" i="1"/>
  <c r="I15" i="1"/>
  <c r="I13" i="1"/>
  <c r="I19" i="1"/>
  <c r="I11" i="1"/>
  <c r="I18" i="1"/>
  <c r="I10" i="1"/>
  <c r="I14" i="1"/>
  <c r="R9" i="1"/>
  <c r="I48" i="1"/>
  <c r="I40" i="1"/>
  <c r="I47" i="1"/>
  <c r="I39" i="1"/>
  <c r="I35" i="1"/>
  <c r="I52" i="1"/>
  <c r="I51" i="1"/>
  <c r="I43" i="1"/>
  <c r="I24" i="1"/>
  <c r="I45" i="1"/>
  <c r="I50" i="1"/>
  <c r="I20" i="1"/>
  <c r="I25" i="1"/>
  <c r="I46" i="1"/>
  <c r="I38" i="1"/>
  <c r="I31" i="1"/>
  <c r="I44" i="1"/>
  <c r="I36" i="1"/>
  <c r="I42" i="1"/>
  <c r="I34" i="1"/>
  <c r="I27" i="1"/>
  <c r="I53" i="1"/>
  <c r="I37" i="1"/>
  <c r="I29" i="1"/>
  <c r="C23" i="1"/>
  <c r="D23" i="1"/>
  <c r="F23" i="1"/>
  <c r="J23" i="1"/>
  <c r="L23" i="1"/>
  <c r="N23" i="1"/>
  <c r="P23" i="1" s="1"/>
  <c r="R23" i="1"/>
  <c r="L30" i="1"/>
  <c r="N30" i="1"/>
  <c r="O30" i="1"/>
  <c r="C33" i="1"/>
  <c r="D33" i="1"/>
  <c r="F33" i="1"/>
  <c r="L33" i="1"/>
  <c r="N33" i="1"/>
  <c r="O33" i="1"/>
  <c r="D54" i="1" l="1"/>
  <c r="C54" i="1"/>
  <c r="P33" i="1"/>
  <c r="M33" i="1"/>
  <c r="K33" i="1"/>
  <c r="G33" i="1"/>
  <c r="E33" i="1"/>
  <c r="F54" i="1"/>
  <c r="M30" i="1"/>
  <c r="K30" i="1"/>
  <c r="G30" i="1"/>
  <c r="E30" i="1"/>
  <c r="K23" i="1"/>
  <c r="E23" i="1"/>
  <c r="M23" i="1"/>
  <c r="G23" i="1"/>
  <c r="P30" i="1"/>
  <c r="R30" i="1"/>
  <c r="I9" i="1"/>
  <c r="R33" i="1"/>
  <c r="L54" i="1"/>
  <c r="J54" i="1"/>
  <c r="N54" i="1"/>
  <c r="O54" i="1"/>
  <c r="Q54" i="1"/>
  <c r="G54" i="1" l="1"/>
  <c r="E54" i="1"/>
  <c r="H54" i="1"/>
  <c r="P54" i="1"/>
  <c r="K54" i="1"/>
  <c r="M54" i="1"/>
  <c r="I33" i="1"/>
  <c r="I23" i="1"/>
  <c r="I30" i="1"/>
  <c r="R54" i="1"/>
  <c r="I54" i="1" l="1"/>
</calcChain>
</file>

<file path=xl/sharedStrings.xml><?xml version="1.0" encoding="utf-8"?>
<sst xmlns="http://schemas.openxmlformats.org/spreadsheetml/2006/main" count="120" uniqueCount="94">
  <si>
    <t>AVANCE FÍSICO (Metas de producto)</t>
  </si>
  <si>
    <t>AVANCE FINANCIERO (Fuente: Secretaría de Hacienda)</t>
  </si>
  <si>
    <t>DEPENDENCIAS</t>
  </si>
  <si>
    <t>METAS PROGRAMADAS</t>
  </si>
  <si>
    <t>CUMPLIDA</t>
  </si>
  <si>
    <t>%</t>
  </si>
  <si>
    <t>GESTIÓN NORMAL</t>
  </si>
  <si>
    <t>ATRASADA</t>
  </si>
  <si>
    <t>NO INICIADA</t>
  </si>
  <si>
    <t>TOTAL APROPIADO</t>
  </si>
  <si>
    <t>TOTAL COMPROMETIDO</t>
  </si>
  <si>
    <t>TOTAL OBLIGADO</t>
  </si>
  <si>
    <t>OBSERVACIONES</t>
  </si>
  <si>
    <t>Total general</t>
  </si>
  <si>
    <t>PROCESO PLANEACION ESTRATEGICA</t>
  </si>
  <si>
    <t>CONSECUTIVO</t>
  </si>
  <si>
    <t>NOMBRE DEL FORMATO:</t>
  </si>
  <si>
    <t>NOMBRE DEL FORMATO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</si>
  <si>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25-Oct-17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</si>
  <si>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01</t>
    </r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</si>
  <si>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</si>
  <si>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</si>
  <si>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</si>
  <si>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</si>
  <si>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</si>
  <si>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</si>
  <si>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Elaborado por:</t>
  </si>
  <si>
    <t>Revisado por:</t>
  </si>
  <si>
    <t>Aprobado por:</t>
  </si>
  <si>
    <t>JHONNY CARLOSAMA</t>
  </si>
  <si>
    <t xml:space="preserve">JAIME SANTACRUZ SANTACRUZ </t>
  </si>
  <si>
    <t>RAUL ALBERTO QUIJANO MELO</t>
  </si>
  <si>
    <t>Contratista OPGI</t>
  </si>
  <si>
    <t>Líder Proceso Mejora Continua</t>
  </si>
  <si>
    <t>Lider del Proceso Planeacion Estrategica</t>
  </si>
  <si>
    <t>REPORTE MENSUAL PRODUCTOS</t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</si>
  <si>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PE-F-023</t>
    </r>
  </si>
  <si>
    <t>DIMENSIÓN AMBIENTAL</t>
  </si>
  <si>
    <t>DIMENSIÓN ECONÓMICA</t>
  </si>
  <si>
    <t>DIMENSIÓN GERENCIA PÚBLICA</t>
  </si>
  <si>
    <t>DIMENSIÓN SOCIAL</t>
  </si>
  <si>
    <t xml:space="preserve">NIVEL DE CUMPLIMIENTO </t>
  </si>
  <si>
    <t>CODIGO</t>
  </si>
  <si>
    <t>VERSION</t>
  </si>
  <si>
    <t>02</t>
  </si>
  <si>
    <t>FECHA</t>
  </si>
  <si>
    <t>PE-F-023</t>
  </si>
  <si>
    <r>
      <rPr>
        <b/>
        <sz val="10"/>
        <rFont val="Century Gothic"/>
        <family val="2"/>
      </rPr>
      <t>FECHA</t>
    </r>
    <r>
      <rPr>
        <sz val="10"/>
        <rFont val="Century Gothic"/>
        <family val="2"/>
      </rPr>
      <t xml:space="preserve">
01-Feb-22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</si>
  <si>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PE-F-043</t>
    </r>
  </si>
  <si>
    <t>PROCESO PLANEACIÓN ESTRATÉGICA</t>
  </si>
  <si>
    <t>MARIO ANDRES BENAVIDES</t>
  </si>
  <si>
    <t>Jefe Oficina de Planeación de Gestión Institucional</t>
  </si>
  <si>
    <t>MARCELA SOFIA PEÑA TUPAZ</t>
  </si>
  <si>
    <t>Lider del Proceso Planeación Estratégica</t>
  </si>
  <si>
    <t>INVIPASTO</t>
  </si>
  <si>
    <t>Secretaría de Salud</t>
  </si>
  <si>
    <t>Secretaría de Bienestar Social</t>
  </si>
  <si>
    <t>Secretaría de Educacion Municipal</t>
  </si>
  <si>
    <t>Secretaría de la Mujer, Orientaciones Sexuales e Identidades de Género</t>
  </si>
  <si>
    <t>Dirección Administrativa de Juventud</t>
  </si>
  <si>
    <t>Secretaría de Gobierno-PAV</t>
  </si>
  <si>
    <t>Secretaría de Cultura</t>
  </si>
  <si>
    <t>Pasto Deporte</t>
  </si>
  <si>
    <t>Subsecretaría de Cultura Ciudadana</t>
  </si>
  <si>
    <t>AVANTE SETP</t>
  </si>
  <si>
    <t>Secretaría de Desarrollo Económico</t>
  </si>
  <si>
    <t>SEPAL</t>
  </si>
  <si>
    <t>Secretaría de Agricultura</t>
  </si>
  <si>
    <t>Dirección de Plazas de Mercado</t>
  </si>
  <si>
    <t>Secretaría de Tránsito y Transporte</t>
  </si>
  <si>
    <t>Secretaría de Gestión Ambiental</t>
  </si>
  <si>
    <t>EMAS</t>
  </si>
  <si>
    <t>EMPOPASTO S.A. E.S.P.</t>
  </si>
  <si>
    <t>Oficina de Comunicación Social</t>
  </si>
  <si>
    <t>Oficina de Control Interno</t>
  </si>
  <si>
    <t>Secretaría de Desarrollo Comunitario</t>
  </si>
  <si>
    <t>Secretaría de Gobierno</t>
  </si>
  <si>
    <t>Secretaría de Hacienda</t>
  </si>
  <si>
    <t>Secretaría de Infraestructura y Valorización</t>
  </si>
  <si>
    <t>Secretaría de Planeación</t>
  </si>
  <si>
    <t>Dirección para la Gestión del Riesgo de Desastres</t>
  </si>
  <si>
    <t>Oficina de Planeación de Gestión Institucional</t>
  </si>
  <si>
    <t>Oficina de Asuntos Internacionales</t>
  </si>
  <si>
    <t>Departamento de Contratación</t>
  </si>
  <si>
    <t>Oficina Jurídica del Despacho</t>
  </si>
  <si>
    <t>Dirección Administrativa de Control Interno Disciplinario</t>
  </si>
  <si>
    <t>Dirección Administrativa de Espacio Público</t>
  </si>
  <si>
    <t>Secretaría General - Sisbén</t>
  </si>
  <si>
    <t>Secretaría General - Almacén Bienes Inmuebles</t>
  </si>
  <si>
    <t>Secretaría General - Gestión Documental</t>
  </si>
  <si>
    <t>Secretaría General  - Unidad de Atención al Ciudadano</t>
  </si>
  <si>
    <t>Subsecretaría de Sistemas de Información</t>
  </si>
  <si>
    <t>Secretaría General - apoyo logístico (equipamento)</t>
  </si>
  <si>
    <t>Mes reportado: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</si>
</sst>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.00_-;\-* #,##0.0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sz val="11"/>
      <color rgb="FF000000"/>
      <name val="Calibri"/>
      <family val="2"/>
    </font>
    <font>
      <b/>
      <sz val="8"/>
      <name val="Century Gothic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308">
    <xf numFmtId="0" fontId="0" fillId="0" borderId="0" xfId="0"/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Protection="1"/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/>
    <xf numFmtId="49" fontId="6" fillId="2" borderId="0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41" fontId="1" fillId="2" borderId="0" xfId="0" applyNumberFormat="1" applyFont="1" applyFill="1"/>
    <xf numFmtId="0" fontId="1" fillId="0" borderId="0" xfId="0" applyFont="1"/>
    <xf numFmtId="0" fontId="1" fillId="8" borderId="0" xfId="0" applyFont="1" applyFill="1"/>
    <xf numFmtId="0" fontId="1" fillId="9" borderId="0" xfId="0" applyFont="1" applyFill="1"/>
    <xf numFmtId="41" fontId="0" fillId="2" borderId="0" xfId="0" applyNumberFormat="1" applyFont="1" applyFill="1"/>
    <xf numFmtId="0" fontId="1" fillId="0" borderId="0" xfId="0" applyFont="1" applyFill="1"/>
    <xf numFmtId="0" fontId="3" fillId="7" borderId="3" xfId="0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1" fillId="2" borderId="0" xfId="1" applyNumberFormat="1" applyFont="1" applyFill="1"/>
    <xf numFmtId="10" fontId="6" fillId="2" borderId="0" xfId="1" applyNumberFormat="1" applyFont="1" applyFill="1" applyBorder="1" applyAlignment="1" applyProtection="1">
      <alignment horizontal="center" vertical="center" wrapText="1"/>
    </xf>
    <xf numFmtId="10" fontId="0" fillId="2" borderId="0" xfId="1" applyNumberFormat="1" applyFont="1" applyFill="1"/>
    <xf numFmtId="10" fontId="1" fillId="2" borderId="0" xfId="1" applyNumberFormat="1" applyFont="1" applyFill="1"/>
    <xf numFmtId="10" fontId="6" fillId="2" borderId="0" xfId="1" applyNumberFormat="1" applyFont="1" applyFill="1" applyBorder="1" applyAlignment="1" applyProtection="1">
      <alignment horizontal="center" vertical="center"/>
    </xf>
    <xf numFmtId="10" fontId="3" fillId="6" borderId="2" xfId="1" applyNumberFormat="1" applyFont="1" applyFill="1" applyBorder="1" applyAlignment="1">
      <alignment horizontal="center" vertical="center" wrapText="1"/>
    </xf>
    <xf numFmtId="10" fontId="3" fillId="7" borderId="3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10" fontId="3" fillId="8" borderId="22" xfId="1" applyNumberFormat="1" applyFont="1" applyFill="1" applyBorder="1"/>
    <xf numFmtId="10" fontId="3" fillId="8" borderId="2" xfId="1" applyNumberFormat="1" applyFont="1" applyFill="1" applyBorder="1"/>
    <xf numFmtId="164" fontId="3" fillId="8" borderId="2" xfId="1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8" borderId="4" xfId="0" applyFont="1" applyFill="1" applyBorder="1"/>
    <xf numFmtId="0" fontId="1" fillId="0" borderId="4" xfId="0" applyFont="1" applyFill="1" applyBorder="1" applyAlignment="1">
      <alignment horizontal="left" indent="1"/>
    </xf>
    <xf numFmtId="0" fontId="1" fillId="0" borderId="30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indent="1"/>
    </xf>
    <xf numFmtId="0" fontId="1" fillId="2" borderId="32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10" fontId="3" fillId="4" borderId="3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/>
    <xf numFmtId="41" fontId="3" fillId="8" borderId="26" xfId="0" applyNumberFormat="1" applyFont="1" applyFill="1" applyBorder="1"/>
    <xf numFmtId="41" fontId="3" fillId="8" borderId="2" xfId="0" applyNumberFormat="1" applyFont="1" applyFill="1" applyBorder="1"/>
    <xf numFmtId="0" fontId="1" fillId="0" borderId="24" xfId="0" applyFont="1" applyFill="1" applyBorder="1" applyAlignment="1">
      <alignment horizontal="left" indent="1"/>
    </xf>
    <xf numFmtId="10" fontId="1" fillId="8" borderId="22" xfId="1" applyNumberFormat="1" applyFont="1" applyFill="1" applyBorder="1"/>
    <xf numFmtId="41" fontId="3" fillId="8" borderId="22" xfId="0" applyNumberFormat="1" applyFont="1" applyFill="1" applyBorder="1" applyAlignment="1"/>
    <xf numFmtId="41" fontId="3" fillId="9" borderId="22" xfId="0" applyNumberFormat="1" applyFont="1" applyFill="1" applyBorder="1" applyAlignment="1"/>
    <xf numFmtId="10" fontId="1" fillId="0" borderId="34" xfId="1" applyNumberFormat="1" applyFont="1" applyFill="1" applyBorder="1"/>
    <xf numFmtId="10" fontId="1" fillId="0" borderId="6" xfId="1" applyNumberFormat="1" applyFont="1" applyFill="1" applyBorder="1"/>
    <xf numFmtId="10" fontId="1" fillId="0" borderId="29" xfId="1" applyNumberFormat="1" applyFont="1" applyFill="1" applyBorder="1"/>
    <xf numFmtId="0" fontId="3" fillId="8" borderId="26" xfId="1" applyNumberFormat="1" applyFont="1" applyFill="1" applyBorder="1"/>
    <xf numFmtId="0" fontId="1" fillId="0" borderId="27" xfId="1" applyNumberFormat="1" applyFont="1" applyFill="1" applyBorder="1"/>
    <xf numFmtId="0" fontId="1" fillId="0" borderId="28" xfId="1" applyNumberFormat="1" applyFont="1" applyFill="1" applyBorder="1"/>
    <xf numFmtId="0" fontId="3" fillId="8" borderId="35" xfId="1" applyNumberFormat="1" applyFont="1" applyFill="1" applyBorder="1"/>
    <xf numFmtId="0" fontId="3" fillId="6" borderId="3" xfId="0" applyFont="1" applyFill="1" applyBorder="1" applyAlignment="1">
      <alignment horizontal="center" vertical="center" wrapText="1"/>
    </xf>
    <xf numFmtId="10" fontId="3" fillId="8" borderId="21" xfId="1" applyNumberFormat="1" applyFont="1" applyFill="1" applyBorder="1"/>
    <xf numFmtId="10" fontId="3" fillId="10" borderId="22" xfId="1" applyNumberFormat="1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41" fontId="17" fillId="8" borderId="22" xfId="0" applyNumberFormat="1" applyFont="1" applyFill="1" applyBorder="1" applyAlignment="1"/>
    <xf numFmtId="41" fontId="18" fillId="8" borderId="22" xfId="0" applyNumberFormat="1" applyFont="1" applyFill="1" applyBorder="1"/>
    <xf numFmtId="10" fontId="17" fillId="8" borderId="22" xfId="1" applyNumberFormat="1" applyFont="1" applyFill="1" applyBorder="1"/>
    <xf numFmtId="10" fontId="17" fillId="8" borderId="2" xfId="1" applyNumberFormat="1" applyFont="1" applyFill="1" applyBorder="1"/>
    <xf numFmtId="41" fontId="18" fillId="8" borderId="2" xfId="0" applyNumberFormat="1" applyFont="1" applyFill="1" applyBorder="1"/>
    <xf numFmtId="10" fontId="17" fillId="8" borderId="3" xfId="1" applyNumberFormat="1" applyFont="1" applyFill="1" applyBorder="1"/>
    <xf numFmtId="164" fontId="17" fillId="8" borderId="2" xfId="1" applyNumberFormat="1" applyFont="1" applyFill="1" applyBorder="1"/>
    <xf numFmtId="0" fontId="17" fillId="9" borderId="0" xfId="0" applyFont="1" applyFill="1"/>
    <xf numFmtId="0" fontId="15" fillId="0" borderId="8" xfId="2" applyFill="1" applyBorder="1"/>
    <xf numFmtId="0" fontId="15" fillId="0" borderId="8" xfId="2" applyNumberFormat="1" applyFill="1" applyBorder="1"/>
    <xf numFmtId="0" fontId="15" fillId="0" borderId="10" xfId="2" applyNumberFormat="1" applyFill="1" applyBorder="1"/>
    <xf numFmtId="0" fontId="15" fillId="0" borderId="10" xfId="2" applyFill="1" applyBorder="1"/>
    <xf numFmtId="0" fontId="15" fillId="0" borderId="8" xfId="2" applyBorder="1"/>
    <xf numFmtId="0" fontId="3" fillId="2" borderId="31" xfId="0" applyFont="1" applyFill="1" applyBorder="1"/>
    <xf numFmtId="10" fontId="1" fillId="0" borderId="24" xfId="1" applyNumberFormat="1" applyFont="1" applyFill="1" applyBorder="1"/>
    <xf numFmtId="10" fontId="1" fillId="0" borderId="0" xfId="1" applyNumberFormat="1" applyFont="1" applyFill="1" applyBorder="1"/>
    <xf numFmtId="0" fontId="3" fillId="8" borderId="3" xfId="0" applyFont="1" applyFill="1" applyBorder="1" applyAlignment="1"/>
    <xf numFmtId="41" fontId="3" fillId="8" borderId="3" xfId="0" applyNumberFormat="1" applyFont="1" applyFill="1" applyBorder="1"/>
    <xf numFmtId="0" fontId="0" fillId="0" borderId="36" xfId="2" applyFont="1" applyFill="1" applyBorder="1" applyAlignment="1">
      <alignment horizontal="right" indent="1"/>
    </xf>
    <xf numFmtId="0" fontId="0" fillId="0" borderId="8" xfId="0" applyNumberFormat="1" applyFill="1" applyBorder="1"/>
    <xf numFmtId="0" fontId="0" fillId="0" borderId="10" xfId="0" applyNumberFormat="1" applyFill="1" applyBorder="1"/>
    <xf numFmtId="0" fontId="15" fillId="0" borderId="10" xfId="2" applyBorder="1"/>
    <xf numFmtId="0" fontId="0" fillId="0" borderId="37" xfId="2" applyFont="1" applyFill="1" applyBorder="1" applyAlignment="1">
      <alignment horizontal="right" indent="1"/>
    </xf>
    <xf numFmtId="0" fontId="0" fillId="0" borderId="38" xfId="2" applyFont="1" applyFill="1" applyBorder="1" applyAlignment="1">
      <alignment horizontal="right" indent="1"/>
    </xf>
    <xf numFmtId="10" fontId="1" fillId="0" borderId="5" xfId="1" applyNumberFormat="1" applyFont="1" applyFill="1" applyBorder="1"/>
    <xf numFmtId="0" fontId="3" fillId="8" borderId="39" xfId="1" applyNumberFormat="1" applyFont="1" applyFill="1" applyBorder="1"/>
    <xf numFmtId="0" fontId="0" fillId="0" borderId="40" xfId="2" applyFont="1" applyFill="1" applyBorder="1" applyAlignment="1">
      <alignment horizontal="right" indent="1"/>
    </xf>
    <xf numFmtId="0" fontId="15" fillId="0" borderId="17" xfId="2" applyNumberFormat="1" applyFill="1" applyBorder="1"/>
    <xf numFmtId="0" fontId="15" fillId="0" borderId="11" xfId="2" applyNumberFormat="1" applyFill="1" applyBorder="1"/>
    <xf numFmtId="0" fontId="15" fillId="0" borderId="17" xfId="2" applyFill="1" applyBorder="1"/>
    <xf numFmtId="0" fontId="3" fillId="8" borderId="1" xfId="1" applyNumberFormat="1" applyFont="1" applyFill="1" applyBorder="1"/>
    <xf numFmtId="0" fontId="15" fillId="0" borderId="41" xfId="2" applyNumberFormat="1" applyFill="1" applyBorder="1"/>
    <xf numFmtId="10" fontId="1" fillId="0" borderId="42" xfId="1" applyNumberFormat="1" applyFont="1" applyFill="1" applyBorder="1"/>
    <xf numFmtId="0" fontId="15" fillId="0" borderId="43" xfId="2" applyNumberFormat="1" applyFill="1" applyBorder="1"/>
    <xf numFmtId="0" fontId="15" fillId="0" borderId="44" xfId="2" applyFill="1" applyBorder="1"/>
    <xf numFmtId="10" fontId="1" fillId="0" borderId="45" xfId="1" applyNumberFormat="1" applyFont="1" applyFill="1" applyBorder="1"/>
    <xf numFmtId="0" fontId="15" fillId="0" borderId="46" xfId="2" applyFill="1" applyBorder="1"/>
    <xf numFmtId="0" fontId="1" fillId="0" borderId="16" xfId="1" applyNumberFormat="1" applyFont="1" applyFill="1" applyBorder="1"/>
    <xf numFmtId="0" fontId="1" fillId="0" borderId="10" xfId="1" applyNumberFormat="1" applyFont="1" applyFill="1" applyBorder="1"/>
    <xf numFmtId="0" fontId="1" fillId="0" borderId="17" xfId="1" applyNumberFormat="1" applyFont="1" applyFill="1" applyBorder="1"/>
    <xf numFmtId="10" fontId="1" fillId="0" borderId="47" xfId="1" applyNumberFormat="1" applyFont="1" applyFill="1" applyBorder="1"/>
    <xf numFmtId="10" fontId="1" fillId="0" borderId="30" xfId="1" applyNumberFormat="1" applyFont="1" applyFill="1" applyBorder="1"/>
    <xf numFmtId="10" fontId="1" fillId="0" borderId="49" xfId="1" applyNumberFormat="1" applyFont="1" applyFill="1" applyBorder="1"/>
    <xf numFmtId="10" fontId="1" fillId="0" borderId="50" xfId="1" applyNumberFormat="1" applyFont="1" applyFill="1" applyBorder="1"/>
    <xf numFmtId="0" fontId="0" fillId="0" borderId="37" xfId="0" applyNumberFormat="1" applyFill="1" applyBorder="1"/>
    <xf numFmtId="0" fontId="0" fillId="0" borderId="36" xfId="0" applyNumberFormat="1" applyFill="1" applyBorder="1"/>
    <xf numFmtId="0" fontId="15" fillId="0" borderId="36" xfId="2" applyNumberFormat="1" applyFill="1" applyBorder="1"/>
    <xf numFmtId="0" fontId="15" fillId="0" borderId="36" xfId="2" applyBorder="1"/>
    <xf numFmtId="0" fontId="15" fillId="0" borderId="38" xfId="2" applyNumberFormat="1" applyFill="1" applyBorder="1"/>
    <xf numFmtId="10" fontId="1" fillId="0" borderId="4" xfId="1" applyNumberFormat="1" applyFont="1" applyFill="1" applyBorder="1"/>
    <xf numFmtId="0" fontId="15" fillId="0" borderId="37" xfId="2" applyFill="1" applyBorder="1"/>
    <xf numFmtId="0" fontId="15" fillId="0" borderId="38" xfId="2" applyFill="1" applyBorder="1"/>
    <xf numFmtId="0" fontId="15" fillId="0" borderId="37" xfId="2" applyNumberFormat="1" applyFill="1" applyBorder="1"/>
    <xf numFmtId="10" fontId="1" fillId="0" borderId="51" xfId="1" applyNumberFormat="1" applyFont="1" applyFill="1" applyBorder="1"/>
    <xf numFmtId="0" fontId="1" fillId="0" borderId="37" xfId="1" applyNumberFormat="1" applyFont="1" applyFill="1" applyBorder="1"/>
    <xf numFmtId="0" fontId="1" fillId="0" borderId="38" xfId="1" applyNumberFormat="1" applyFont="1" applyFill="1" applyBorder="1"/>
    <xf numFmtId="165" fontId="17" fillId="8" borderId="22" xfId="0" applyNumberFormat="1" applyFont="1" applyFill="1" applyBorder="1"/>
    <xf numFmtId="165" fontId="3" fillId="8" borderId="2" xfId="0" applyNumberFormat="1" applyFont="1" applyFill="1" applyBorder="1"/>
    <xf numFmtId="165" fontId="3" fillId="8" borderId="22" xfId="0" applyNumberFormat="1" applyFont="1" applyFill="1" applyBorder="1"/>
    <xf numFmtId="165" fontId="3" fillId="9" borderId="2" xfId="0" applyNumberFormat="1" applyFont="1" applyFill="1" applyBorder="1"/>
    <xf numFmtId="165" fontId="3" fillId="9" borderId="33" xfId="0" applyNumberFormat="1" applyFont="1" applyFill="1" applyBorder="1"/>
    <xf numFmtId="165" fontId="3" fillId="9" borderId="22" xfId="0" applyNumberFormat="1" applyFont="1" applyFill="1" applyBorder="1"/>
    <xf numFmtId="165" fontId="17" fillId="8" borderId="2" xfId="0" applyNumberFormat="1" applyFont="1" applyFill="1" applyBorder="1"/>
    <xf numFmtId="43" fontId="0" fillId="0" borderId="8" xfId="0" applyNumberFormat="1" applyFill="1" applyBorder="1"/>
    <xf numFmtId="164" fontId="1" fillId="0" borderId="4" xfId="1" applyNumberFormat="1" applyFont="1" applyFill="1" applyBorder="1"/>
    <xf numFmtId="164" fontId="1" fillId="0" borderId="24" xfId="1" applyNumberFormat="1" applyFont="1" applyFill="1" applyBorder="1"/>
    <xf numFmtId="43" fontId="0" fillId="0" borderId="8" xfId="3" applyNumberFormat="1" applyFont="1" applyFill="1" applyBorder="1"/>
    <xf numFmtId="165" fontId="15" fillId="0" borderId="8" xfId="2" applyNumberFormat="1" applyFill="1" applyBorder="1"/>
    <xf numFmtId="43" fontId="15" fillId="0" borderId="8" xfId="2" applyNumberFormat="1" applyFill="1" applyBorder="1"/>
    <xf numFmtId="165" fontId="15" fillId="0" borderId="41" xfId="2" applyNumberFormat="1" applyFill="1" applyBorder="1"/>
    <xf numFmtId="165" fontId="15" fillId="0" borderId="43" xfId="2" applyNumberFormat="1" applyFill="1" applyBorder="1"/>
    <xf numFmtId="164" fontId="1" fillId="0" borderId="47" xfId="1" applyNumberFormat="1" applyFont="1" applyFill="1" applyBorder="1"/>
    <xf numFmtId="41" fontId="15" fillId="0" borderId="44" xfId="2" applyNumberFormat="1" applyFill="1" applyBorder="1"/>
    <xf numFmtId="41" fontId="15" fillId="0" borderId="46" xfId="2" applyNumberFormat="1" applyFill="1" applyBorder="1"/>
    <xf numFmtId="0" fontId="1" fillId="0" borderId="48" xfId="0" applyFont="1" applyFill="1" applyBorder="1"/>
    <xf numFmtId="10" fontId="19" fillId="0" borderId="25" xfId="0" applyNumberFormat="1" applyFont="1" applyFill="1" applyBorder="1" applyAlignment="1">
      <alignment horizontal="left"/>
    </xf>
    <xf numFmtId="0" fontId="0" fillId="0" borderId="7" xfId="2" applyFont="1" applyFill="1" applyBorder="1" applyAlignment="1">
      <alignment horizontal="left"/>
    </xf>
    <xf numFmtId="0" fontId="17" fillId="8" borderId="2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/>
    </xf>
    <xf numFmtId="0" fontId="17" fillId="8" borderId="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7" xfId="2" applyFont="1" applyFill="1" applyBorder="1" applyAlignment="1">
      <alignment horizontal="left"/>
    </xf>
    <xf numFmtId="0" fontId="0" fillId="0" borderId="14" xfId="2" applyFont="1" applyFill="1" applyBorder="1" applyAlignment="1">
      <alignment horizontal="left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16" fillId="2" borderId="14" xfId="0" applyFont="1" applyFill="1" applyBorder="1" applyAlignment="1" applyProtection="1">
      <alignment horizontal="center" vertical="top"/>
    </xf>
    <xf numFmtId="0" fontId="16" fillId="2" borderId="15" xfId="0" applyFont="1" applyFill="1" applyBorder="1" applyAlignment="1" applyProtection="1">
      <alignment horizontal="center" vertical="top"/>
    </xf>
    <xf numFmtId="0" fontId="16" fillId="2" borderId="17" xfId="0" applyFont="1" applyFill="1" applyBorder="1" applyAlignment="1" applyProtection="1">
      <alignment horizontal="center" vertical="top"/>
    </xf>
    <xf numFmtId="0" fontId="16" fillId="2" borderId="5" xfId="0" applyFont="1" applyFill="1" applyBorder="1" applyAlignment="1" applyProtection="1">
      <alignment horizontal="center" vertical="top"/>
    </xf>
    <xf numFmtId="0" fontId="16" fillId="2" borderId="16" xfId="0" applyFont="1" applyFill="1" applyBorder="1" applyAlignment="1" applyProtection="1">
      <alignment horizontal="center" vertical="top"/>
    </xf>
    <xf numFmtId="0" fontId="16" fillId="2" borderId="18" xfId="0" applyFont="1" applyFill="1" applyBorder="1" applyAlignment="1" applyProtection="1">
      <alignment horizontal="center" vertical="top"/>
    </xf>
    <xf numFmtId="0" fontId="16" fillId="2" borderId="14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16" fillId="2" borderId="17" xfId="0" applyFont="1" applyFill="1" applyBorder="1" applyAlignment="1" applyProtection="1">
      <alignment horizontal="center" vertical="center" wrapText="1"/>
    </xf>
    <xf numFmtId="10" fontId="7" fillId="2" borderId="5" xfId="1" applyNumberFormat="1" applyFont="1" applyFill="1" applyBorder="1" applyAlignment="1" applyProtection="1">
      <alignment horizontal="center" vertical="center" wrapText="1"/>
    </xf>
    <xf numFmtId="10" fontId="16" fillId="2" borderId="16" xfId="1" applyNumberFormat="1" applyFont="1" applyFill="1" applyBorder="1" applyAlignment="1" applyProtection="1">
      <alignment horizontal="center" vertical="center" wrapText="1"/>
    </xf>
    <xf numFmtId="10" fontId="16" fillId="2" borderId="18" xfId="1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18" xfId="0" applyNumberFormat="1" applyFont="1" applyFill="1" applyBorder="1" applyAlignment="1" applyProtection="1">
      <alignment horizontal="center" vertical="center" wrapText="1"/>
    </xf>
    <xf numFmtId="15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/>
    </xf>
    <xf numFmtId="0" fontId="14" fillId="2" borderId="16" xfId="0" applyFont="1" applyFill="1" applyBorder="1" applyAlignment="1">
      <alignment horizontal="center" vertical="top"/>
    </xf>
    <xf numFmtId="0" fontId="14" fillId="2" borderId="18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center" wrapText="1"/>
    </xf>
    <xf numFmtId="15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top"/>
    </xf>
    <xf numFmtId="0" fontId="14" fillId="2" borderId="15" xfId="0" applyFont="1" applyFill="1" applyBorder="1" applyAlignment="1">
      <alignment horizontal="left" vertical="top"/>
    </xf>
    <xf numFmtId="0" fontId="14" fillId="2" borderId="17" xfId="0" applyFont="1" applyFill="1" applyBorder="1" applyAlignment="1">
      <alignment horizontal="left" vertical="top"/>
    </xf>
    <xf numFmtId="0" fontId="14" fillId="2" borderId="19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20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5" fontId="8" fillId="2" borderId="5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8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15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64" fontId="1" fillId="0" borderId="8" xfId="1" applyNumberFormat="1" applyFont="1" applyFill="1" applyBorder="1"/>
    <xf numFmtId="165" fontId="3" fillId="8" borderId="3" xfId="0" applyNumberFormat="1" applyFont="1" applyFill="1" applyBorder="1"/>
    <xf numFmtId="41" fontId="15" fillId="0" borderId="7" xfId="2" applyNumberFormat="1" applyFill="1" applyBorder="1"/>
    <xf numFmtId="43" fontId="0" fillId="0" borderId="7" xfId="0" applyNumberFormat="1" applyFill="1" applyBorder="1"/>
    <xf numFmtId="41" fontId="15" fillId="0" borderId="14" xfId="2" applyNumberFormat="1" applyFill="1" applyBorder="1"/>
    <xf numFmtId="165" fontId="3" fillId="9" borderId="52" xfId="0" applyNumberFormat="1" applyFont="1" applyFill="1" applyBorder="1"/>
    <xf numFmtId="165" fontId="15" fillId="0" borderId="53" xfId="2" applyNumberFormat="1" applyFill="1" applyBorder="1"/>
    <xf numFmtId="41" fontId="15" fillId="0" borderId="54" xfId="2" applyNumberFormat="1" applyFill="1" applyBorder="1"/>
    <xf numFmtId="165" fontId="3" fillId="8" borderId="1" xfId="0" applyNumberFormat="1" applyFont="1" applyFill="1" applyBorder="1"/>
    <xf numFmtId="43" fontId="15" fillId="0" borderId="7" xfId="2" applyNumberFormat="1" applyFill="1" applyBorder="1"/>
    <xf numFmtId="0" fontId="3" fillId="0" borderId="10" xfId="0" applyFont="1" applyFill="1" applyBorder="1" applyAlignment="1">
      <alignment vertical="center" wrapText="1"/>
    </xf>
    <xf numFmtId="164" fontId="3" fillId="3" borderId="25" xfId="1" applyNumberFormat="1" applyFont="1" applyFill="1" applyBorder="1" applyAlignment="1">
      <alignment horizontal="center" vertical="center" wrapText="1"/>
    </xf>
    <xf numFmtId="164" fontId="17" fillId="8" borderId="21" xfId="1" applyNumberFormat="1" applyFont="1" applyFill="1" applyBorder="1"/>
    <xf numFmtId="164" fontId="3" fillId="8" borderId="8" xfId="1" applyNumberFormat="1" applyFont="1" applyFill="1" applyBorder="1"/>
    <xf numFmtId="0" fontId="1" fillId="0" borderId="8" xfId="0" applyFont="1" applyFill="1" applyBorder="1"/>
    <xf numFmtId="0" fontId="0" fillId="0" borderId="55" xfId="2" applyFont="1" applyFill="1" applyBorder="1" applyAlignment="1">
      <alignment horizontal="left"/>
    </xf>
    <xf numFmtId="0" fontId="0" fillId="0" borderId="47" xfId="2" applyFont="1" applyFill="1" applyBorder="1" applyAlignment="1">
      <alignment horizontal="left"/>
    </xf>
    <xf numFmtId="0" fontId="0" fillId="0" borderId="30" xfId="2" applyFont="1" applyFill="1" applyBorder="1" applyAlignment="1">
      <alignment horizontal="left"/>
    </xf>
    <xf numFmtId="0" fontId="0" fillId="0" borderId="49" xfId="2" applyFont="1" applyFill="1" applyBorder="1" applyAlignment="1">
      <alignment horizontal="left"/>
    </xf>
    <xf numFmtId="0" fontId="3" fillId="8" borderId="52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0" fillId="0" borderId="5" xfId="2" applyFont="1" applyFill="1" applyBorder="1" applyAlignment="1">
      <alignment horizontal="left" indent="1"/>
    </xf>
    <xf numFmtId="0" fontId="0" fillId="0" borderId="7" xfId="2" applyFont="1" applyFill="1" applyBorder="1" applyAlignment="1">
      <alignment horizontal="left" indent="1"/>
    </xf>
    <xf numFmtId="0" fontId="0" fillId="0" borderId="19" xfId="2" applyFont="1" applyFill="1" applyBorder="1" applyAlignment="1">
      <alignment horizontal="left" indent="1"/>
    </xf>
    <xf numFmtId="0" fontId="3" fillId="9" borderId="52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1" fillId="0" borderId="19" xfId="0" applyFont="1" applyFill="1" applyBorder="1"/>
    <xf numFmtId="0" fontId="1" fillId="0" borderId="24" xfId="0" applyFont="1" applyFill="1" applyBorder="1"/>
    <xf numFmtId="0" fontId="0" fillId="0" borderId="56" xfId="2" applyFont="1" applyFill="1" applyBorder="1" applyAlignment="1">
      <alignment horizontal="left" indent="1"/>
    </xf>
    <xf numFmtId="0" fontId="0" fillId="0" borderId="51" xfId="0" applyFont="1" applyFill="1" applyBorder="1" applyAlignment="1">
      <alignment horizontal="left" indent="1"/>
    </xf>
  </cellXfs>
  <cellStyles count="4"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110912</xdr:colOff>
      <xdr:row>0</xdr:row>
      <xdr:rowOff>85485</xdr:rowOff>
    </xdr:from>
    <xdr:to>
      <xdr:col>0</xdr:col>
      <xdr:colOff>1669356</xdr:colOff>
      <xdr:row>4</xdr:row>
      <xdr:rowOff>288093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FB70C22C-FDDC-425D-B19C-1F15C9AB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12" y="85485"/>
          <a:ext cx="1558444" cy="1284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1</xdr:col>
      <xdr:colOff>542925</xdr:colOff>
      <xdr:row>5</xdr:row>
      <xdr:rowOff>47625</xdr:rowOff>
    </xdr:to>
    <xdr:pic>
      <xdr:nvPicPr>
        <xdr:cNvPr id="2" name="3 Imagen" descr="escudo_decre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1152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68580</xdr:rowOff>
    </xdr:from>
    <xdr:to>
      <xdr:col>1</xdr:col>
      <xdr:colOff>570992</xdr:colOff>
      <xdr:row>3</xdr:row>
      <xdr:rowOff>160020</xdr:rowOff>
    </xdr:to>
    <xdr:pic>
      <xdr:nvPicPr>
        <xdr:cNvPr id="2" name="3 Imagen" descr="escudo_decre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" y="68580"/>
          <a:ext cx="1150112" cy="672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%20Usuario\docs\PACHO\PROCESOS\1.%20Proceso%20Planeacion%20Estrategica\Nueva%20carpeta\FORMATOS\Hoja%20de%20captura\pe_f_022_hoja_de_captura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ram"/>
      <sheetName val="Oficio"/>
      <sheetName val="Hoja1"/>
    </sheetNames>
    <sheetDataSet>
      <sheetData sheetId="0" refreshError="1"/>
      <sheetData sheetId="1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showGridLines="0" tabSelected="1" view="pageBreakPreview" zoomScale="90" zoomScaleNormal="70" zoomScaleSheetLayoutView="90" workbookViewId="0">
      <selection activeCell="B11" sqref="B11"/>
    </sheetView>
  </sheetViews>
  <sheetFormatPr baseColWidth="10" defaultRowHeight="15" x14ac:dyDescent="0.25"/>
  <cols>
    <col min="1" max="1" width="29.28515625" style="3" customWidth="1"/>
    <col min="2" max="2" width="30.5703125" style="3" customWidth="1"/>
    <col min="3" max="3" width="22.140625" style="3" customWidth="1"/>
    <col min="4" max="4" width="10.5703125" style="3" bestFit="1" customWidth="1"/>
    <col min="5" max="5" width="9.7109375" style="21" bestFit="1" customWidth="1"/>
    <col min="6" max="6" width="17.42578125" style="3" bestFit="1" customWidth="1"/>
    <col min="7" max="7" width="10.28515625" style="21" customWidth="1"/>
    <col min="8" max="8" width="23.85546875" style="21" bestFit="1" customWidth="1"/>
    <col min="9" max="9" width="9.7109375" style="3" bestFit="1" customWidth="1"/>
    <col min="10" max="10" width="14.5703125" style="3" bestFit="1" customWidth="1"/>
    <col min="11" max="11" width="10.5703125" style="21" bestFit="1" customWidth="1"/>
    <col min="12" max="12" width="15.85546875" style="3" bestFit="1" customWidth="1"/>
    <col min="13" max="13" width="10.5703125" style="21" bestFit="1" customWidth="1"/>
    <col min="14" max="14" width="26.28515625" style="3" bestFit="1" customWidth="1"/>
    <col min="15" max="15" width="32.28515625" style="3" customWidth="1"/>
    <col min="16" max="16" width="8.85546875" style="18" customWidth="1"/>
    <col min="17" max="17" width="26.28515625" style="3" bestFit="1" customWidth="1"/>
    <col min="18" max="18" width="11.140625" style="18" bestFit="1" customWidth="1"/>
    <col min="19" max="19" width="56.7109375" style="3" bestFit="1" customWidth="1"/>
    <col min="20" max="16384" width="11.42578125" style="3"/>
  </cols>
  <sheetData>
    <row r="1" spans="1:19" s="4" customFormat="1" ht="21.75" customHeight="1" x14ac:dyDescent="0.3">
      <c r="A1" s="160"/>
      <c r="B1" s="154" t="s">
        <v>14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</row>
    <row r="2" spans="1:19" s="4" customFormat="1" ht="16.5" x14ac:dyDescent="0.3">
      <c r="A2" s="161"/>
      <c r="B2" s="157" t="s">
        <v>16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</row>
    <row r="3" spans="1:19" s="5" customFormat="1" ht="29.25" customHeight="1" x14ac:dyDescent="0.25">
      <c r="A3" s="161"/>
      <c r="B3" s="146" t="s">
        <v>35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</row>
    <row r="4" spans="1:19" s="5" customFormat="1" ht="16.5" customHeight="1" x14ac:dyDescent="0.25">
      <c r="A4" s="161"/>
      <c r="B4" s="169" t="s">
        <v>45</v>
      </c>
      <c r="C4" s="171"/>
      <c r="D4" s="169" t="s">
        <v>43</v>
      </c>
      <c r="E4" s="170"/>
      <c r="F4" s="170"/>
      <c r="G4" s="170"/>
      <c r="H4" s="170"/>
      <c r="I4" s="170"/>
      <c r="J4" s="171"/>
      <c r="K4" s="169" t="s">
        <v>42</v>
      </c>
      <c r="L4" s="170"/>
      <c r="M4" s="170"/>
      <c r="N4" s="170"/>
      <c r="O4" s="170"/>
      <c r="P4" s="171"/>
      <c r="Q4" s="163" t="s">
        <v>15</v>
      </c>
      <c r="R4" s="164"/>
      <c r="S4" s="165"/>
    </row>
    <row r="5" spans="1:19" s="5" customFormat="1" ht="27" customHeight="1" x14ac:dyDescent="0.25">
      <c r="A5" s="162"/>
      <c r="B5" s="178">
        <v>44609</v>
      </c>
      <c r="C5" s="179"/>
      <c r="D5" s="175" t="s">
        <v>44</v>
      </c>
      <c r="E5" s="176"/>
      <c r="F5" s="176"/>
      <c r="G5" s="176"/>
      <c r="H5" s="176"/>
      <c r="I5" s="176"/>
      <c r="J5" s="177"/>
      <c r="K5" s="172" t="s">
        <v>46</v>
      </c>
      <c r="L5" s="173"/>
      <c r="M5" s="173"/>
      <c r="N5" s="173"/>
      <c r="O5" s="173"/>
      <c r="P5" s="174"/>
      <c r="Q5" s="166"/>
      <c r="R5" s="167"/>
      <c r="S5" s="168"/>
    </row>
    <row r="6" spans="1:19" s="5" customFormat="1" ht="27" customHeight="1" thickBot="1" x14ac:dyDescent="0.35">
      <c r="A6" s="6"/>
      <c r="B6" s="6"/>
      <c r="C6" s="7"/>
      <c r="D6" s="7"/>
      <c r="E6" s="19"/>
      <c r="F6" s="7"/>
      <c r="G6" s="19"/>
      <c r="H6" s="19"/>
      <c r="I6" s="7"/>
      <c r="J6" s="8"/>
      <c r="K6" s="22"/>
      <c r="L6" s="8"/>
      <c r="M6" s="22"/>
      <c r="N6" s="8"/>
      <c r="O6" s="8"/>
      <c r="P6" s="17"/>
      <c r="Q6" s="9"/>
      <c r="R6" s="17"/>
      <c r="S6" s="9"/>
    </row>
    <row r="7" spans="1:19" ht="15.75" thickBot="1" x14ac:dyDescent="0.3">
      <c r="A7" s="75" t="s">
        <v>93</v>
      </c>
      <c r="B7" s="137">
        <v>0.08</v>
      </c>
      <c r="C7" s="144" t="s">
        <v>0</v>
      </c>
      <c r="D7" s="144"/>
      <c r="E7" s="144"/>
      <c r="F7" s="144"/>
      <c r="G7" s="144"/>
      <c r="H7" s="144"/>
      <c r="I7" s="144"/>
      <c r="J7" s="144"/>
      <c r="K7" s="144"/>
      <c r="L7" s="144"/>
      <c r="M7" s="145"/>
      <c r="N7" s="149" t="s">
        <v>1</v>
      </c>
      <c r="O7" s="150"/>
      <c r="P7" s="150"/>
      <c r="Q7" s="150"/>
      <c r="R7" s="151"/>
      <c r="S7" s="37"/>
    </row>
    <row r="8" spans="1:19" s="11" customFormat="1" ht="41.25" customHeight="1" thickBot="1" x14ac:dyDescent="0.3">
      <c r="A8" s="140" t="s">
        <v>2</v>
      </c>
      <c r="B8" s="141"/>
      <c r="C8" s="42" t="s">
        <v>3</v>
      </c>
      <c r="D8" s="38" t="s">
        <v>4</v>
      </c>
      <c r="E8" s="39" t="s">
        <v>5</v>
      </c>
      <c r="F8" s="43" t="s">
        <v>6</v>
      </c>
      <c r="G8" s="25" t="s">
        <v>5</v>
      </c>
      <c r="H8" s="60" t="s">
        <v>41</v>
      </c>
      <c r="I8" s="61" t="s">
        <v>5</v>
      </c>
      <c r="J8" s="58" t="s">
        <v>7</v>
      </c>
      <c r="K8" s="23" t="s">
        <v>5</v>
      </c>
      <c r="L8" s="16" t="s">
        <v>8</v>
      </c>
      <c r="M8" s="24" t="s">
        <v>5</v>
      </c>
      <c r="N8" s="32" t="s">
        <v>9</v>
      </c>
      <c r="O8" s="32" t="s">
        <v>10</v>
      </c>
      <c r="P8" s="40" t="s">
        <v>5</v>
      </c>
      <c r="Q8" s="41" t="s">
        <v>11</v>
      </c>
      <c r="R8" s="289" t="s">
        <v>5</v>
      </c>
      <c r="S8" s="42" t="s">
        <v>12</v>
      </c>
    </row>
    <row r="9" spans="1:19" s="12" customFormat="1" ht="15.75" thickBot="1" x14ac:dyDescent="0.3">
      <c r="A9" s="44" t="s">
        <v>40</v>
      </c>
      <c r="B9" s="78"/>
      <c r="C9" s="49">
        <f>SUM(C10:C22)</f>
        <v>257</v>
      </c>
      <c r="D9" s="46">
        <f>SUM(D10:D22)</f>
        <v>107</v>
      </c>
      <c r="E9" s="29">
        <f>((D9/$C9)*$B$7)</f>
        <v>3.330739299610895E-2</v>
      </c>
      <c r="F9" s="45">
        <f>SUM(F10:F22)</f>
        <v>3</v>
      </c>
      <c r="G9" s="29">
        <f>((F9/$C9)*$B$7)</f>
        <v>9.3385214007782108E-4</v>
      </c>
      <c r="H9" s="57">
        <f>SUM(H10:H22)</f>
        <v>110</v>
      </c>
      <c r="I9" s="59">
        <f t="shared" ref="I9:I19" si="0">+G9+E9</f>
        <v>3.4241245136186774E-2</v>
      </c>
      <c r="J9" s="45">
        <f>SUM(J10:J22)</f>
        <v>13</v>
      </c>
      <c r="K9" s="30">
        <f>((J9/$C9)*$B$7)</f>
        <v>4.0466926070038909E-3</v>
      </c>
      <c r="L9" s="45">
        <f>SUM(L10:L22)</f>
        <v>134</v>
      </c>
      <c r="M9" s="30">
        <f>((L9/$C9)*$B$7)</f>
        <v>4.1712062256809339E-2</v>
      </c>
      <c r="N9" s="119">
        <f>SUM(N10:N22)</f>
        <v>805408014900.22998</v>
      </c>
      <c r="O9" s="120">
        <f>SUM(O10:O22)</f>
        <v>31460276275.509998</v>
      </c>
      <c r="P9" s="31">
        <f>O9/N9</f>
        <v>3.9061290294469128E-2</v>
      </c>
      <c r="Q9" s="279">
        <f>SUM(Q10:Q22)</f>
        <v>21971324401.739998</v>
      </c>
      <c r="R9" s="291">
        <f>Q9/O9</f>
        <v>0.69838307233313779</v>
      </c>
      <c r="S9" s="33"/>
    </row>
    <row r="10" spans="1:19" s="15" customFormat="1" ht="13.5" customHeight="1" x14ac:dyDescent="0.25">
      <c r="A10" s="293" t="s">
        <v>55</v>
      </c>
      <c r="B10" s="294"/>
      <c r="C10" s="84">
        <v>54</v>
      </c>
      <c r="D10" s="82">
        <v>26</v>
      </c>
      <c r="E10" s="51">
        <f>((D10/$C10)*$B$7)</f>
        <v>3.8518518518518514E-2</v>
      </c>
      <c r="F10" s="106">
        <v>2</v>
      </c>
      <c r="G10" s="102">
        <f t="shared" ref="G10:G53" si="1">((F10/$C10)*$B$7)</f>
        <v>2.9629629629629628E-3</v>
      </c>
      <c r="H10" s="99">
        <f t="shared" ref="H10:H19" si="2">+D10+F10</f>
        <v>28</v>
      </c>
      <c r="I10" s="51">
        <f t="shared" si="0"/>
        <v>4.148148148148148E-2</v>
      </c>
      <c r="J10" s="81">
        <v>2</v>
      </c>
      <c r="K10" s="51">
        <f t="shared" ref="K10:K53" si="3">((J10/$C10)*$B$7)</f>
        <v>2.9629629629629628E-3</v>
      </c>
      <c r="L10" s="81">
        <v>24</v>
      </c>
      <c r="M10" s="51">
        <f>((L10/$C10)*$B$7)</f>
        <v>3.5555555555555556E-2</v>
      </c>
      <c r="N10" s="125">
        <v>396663592330</v>
      </c>
      <c r="O10" s="125">
        <v>566700000</v>
      </c>
      <c r="P10" s="126">
        <f t="shared" ref="P10:P53" si="4">O10/N10</f>
        <v>1.4286665349628055E-3</v>
      </c>
      <c r="Q10" s="280">
        <v>0</v>
      </c>
      <c r="R10" s="278">
        <f t="shared" ref="R10:R53" si="5">Q10/O10</f>
        <v>0</v>
      </c>
      <c r="S10" s="288"/>
    </row>
    <row r="11" spans="1:19" s="15" customFormat="1" x14ac:dyDescent="0.25">
      <c r="A11" s="138" t="s">
        <v>56</v>
      </c>
      <c r="B11" s="34"/>
      <c r="C11" s="80">
        <v>53</v>
      </c>
      <c r="D11" s="82">
        <v>19</v>
      </c>
      <c r="E11" s="52">
        <f t="shared" ref="E11:E53" si="6">((D11/$C11)*$B$7)</f>
        <v>2.8679245283018868E-2</v>
      </c>
      <c r="F11" s="107"/>
      <c r="G11" s="103">
        <f t="shared" si="1"/>
        <v>0</v>
      </c>
      <c r="H11" s="99">
        <f t="shared" si="2"/>
        <v>19</v>
      </c>
      <c r="I11" s="52">
        <f t="shared" si="0"/>
        <v>2.8679245283018868E-2</v>
      </c>
      <c r="J11" s="81">
        <v>2</v>
      </c>
      <c r="K11" s="52">
        <f t="shared" si="3"/>
        <v>3.0188679245283017E-3</v>
      </c>
      <c r="L11" s="81">
        <v>32</v>
      </c>
      <c r="M11" s="52">
        <f>((L11/$C11)*$B$7)</f>
        <v>4.8301886792452828E-2</v>
      </c>
      <c r="N11" s="125">
        <v>17315000000</v>
      </c>
      <c r="O11" s="125">
        <v>2988471802.1599998</v>
      </c>
      <c r="P11" s="126">
        <f t="shared" si="4"/>
        <v>0.17259438649494657</v>
      </c>
      <c r="Q11" s="281">
        <v>0</v>
      </c>
      <c r="R11" s="278">
        <f t="shared" si="5"/>
        <v>0</v>
      </c>
      <c r="S11" s="288"/>
    </row>
    <row r="12" spans="1:19" s="15" customFormat="1" x14ac:dyDescent="0.25">
      <c r="A12" s="138" t="s">
        <v>57</v>
      </c>
      <c r="B12" s="34"/>
      <c r="C12" s="80">
        <v>34</v>
      </c>
      <c r="D12" s="82"/>
      <c r="E12" s="52">
        <f t="shared" si="6"/>
        <v>0</v>
      </c>
      <c r="F12" s="107"/>
      <c r="G12" s="103">
        <f t="shared" si="1"/>
        <v>0</v>
      </c>
      <c r="H12" s="99">
        <f t="shared" si="2"/>
        <v>0</v>
      </c>
      <c r="I12" s="52">
        <f t="shared" si="0"/>
        <v>0</v>
      </c>
      <c r="J12" s="81"/>
      <c r="K12" s="52">
        <f t="shared" si="3"/>
        <v>0</v>
      </c>
      <c r="L12" s="81">
        <v>34</v>
      </c>
      <c r="M12" s="52">
        <f t="shared" ref="M12:M33" si="7">((L12/$C12)*$B$7)</f>
        <v>0.08</v>
      </c>
      <c r="N12" s="125">
        <v>349613945970.23004</v>
      </c>
      <c r="O12" s="125">
        <v>22758389963.349998</v>
      </c>
      <c r="P12" s="126">
        <f t="shared" si="4"/>
        <v>6.5095772710645525E-2</v>
      </c>
      <c r="Q12" s="281">
        <v>19443374401.739998</v>
      </c>
      <c r="R12" s="278">
        <f t="shared" si="5"/>
        <v>0.85433874861321535</v>
      </c>
      <c r="S12" s="288"/>
    </row>
    <row r="13" spans="1:19" s="15" customFormat="1" x14ac:dyDescent="0.25">
      <c r="A13" s="138" t="s">
        <v>58</v>
      </c>
      <c r="B13" s="34"/>
      <c r="C13" s="80">
        <v>15</v>
      </c>
      <c r="D13" s="82">
        <v>5</v>
      </c>
      <c r="E13" s="52">
        <f t="shared" si="6"/>
        <v>2.6666666666666665E-2</v>
      </c>
      <c r="F13" s="107"/>
      <c r="G13" s="103">
        <f t="shared" si="1"/>
        <v>0</v>
      </c>
      <c r="H13" s="99">
        <f t="shared" si="2"/>
        <v>5</v>
      </c>
      <c r="I13" s="52">
        <f t="shared" si="0"/>
        <v>2.6666666666666665E-2</v>
      </c>
      <c r="J13" s="81">
        <v>2</v>
      </c>
      <c r="K13" s="52">
        <f t="shared" si="3"/>
        <v>1.0666666666666666E-2</v>
      </c>
      <c r="L13" s="81">
        <v>8</v>
      </c>
      <c r="M13" s="52">
        <f t="shared" si="7"/>
        <v>4.2666666666666665E-2</v>
      </c>
      <c r="N13" s="125">
        <v>850000000</v>
      </c>
      <c r="O13" s="125">
        <v>25000000</v>
      </c>
      <c r="P13" s="126">
        <f t="shared" si="4"/>
        <v>2.9411764705882353E-2</v>
      </c>
      <c r="Q13" s="281">
        <v>0</v>
      </c>
      <c r="R13" s="278">
        <f t="shared" si="5"/>
        <v>0</v>
      </c>
      <c r="S13" s="288"/>
    </row>
    <row r="14" spans="1:19" s="15" customFormat="1" x14ac:dyDescent="0.25">
      <c r="A14" s="138" t="s">
        <v>59</v>
      </c>
      <c r="B14" s="35"/>
      <c r="C14" s="80">
        <v>6</v>
      </c>
      <c r="D14" s="82">
        <v>3</v>
      </c>
      <c r="E14" s="52">
        <f t="shared" si="6"/>
        <v>0.04</v>
      </c>
      <c r="F14" s="107"/>
      <c r="G14" s="103">
        <f t="shared" si="1"/>
        <v>0</v>
      </c>
      <c r="H14" s="99">
        <f t="shared" si="2"/>
        <v>3</v>
      </c>
      <c r="I14" s="52">
        <f t="shared" si="0"/>
        <v>0.04</v>
      </c>
      <c r="J14" s="81"/>
      <c r="K14" s="52">
        <f t="shared" si="3"/>
        <v>0</v>
      </c>
      <c r="L14" s="81">
        <v>3</v>
      </c>
      <c r="M14" s="52">
        <f t="shared" si="7"/>
        <v>0.04</v>
      </c>
      <c r="N14" s="125">
        <v>550000000</v>
      </c>
      <c r="O14" s="125">
        <v>20000000</v>
      </c>
      <c r="P14" s="126">
        <f t="shared" si="4"/>
        <v>3.6363636363636362E-2</v>
      </c>
      <c r="Q14" s="281">
        <v>10000000</v>
      </c>
      <c r="R14" s="278">
        <f t="shared" si="5"/>
        <v>0.5</v>
      </c>
      <c r="S14" s="288"/>
    </row>
    <row r="15" spans="1:19" s="15" customFormat="1" x14ac:dyDescent="0.25">
      <c r="A15" s="138" t="s">
        <v>60</v>
      </c>
      <c r="B15" s="34"/>
      <c r="C15" s="80">
        <v>16</v>
      </c>
      <c r="D15" s="82">
        <v>10</v>
      </c>
      <c r="E15" s="52">
        <f t="shared" si="6"/>
        <v>0.05</v>
      </c>
      <c r="F15" s="107"/>
      <c r="G15" s="103">
        <f t="shared" si="1"/>
        <v>0</v>
      </c>
      <c r="H15" s="100">
        <f t="shared" si="2"/>
        <v>10</v>
      </c>
      <c r="I15" s="52">
        <f t="shared" si="0"/>
        <v>0.05</v>
      </c>
      <c r="J15" s="81">
        <v>6</v>
      </c>
      <c r="K15" s="52">
        <f t="shared" si="3"/>
        <v>0.03</v>
      </c>
      <c r="L15" s="81"/>
      <c r="M15" s="52">
        <f t="shared" si="7"/>
        <v>0</v>
      </c>
      <c r="N15" s="125">
        <v>2900000000</v>
      </c>
      <c r="O15" s="125">
        <v>44264510</v>
      </c>
      <c r="P15" s="126">
        <f t="shared" si="4"/>
        <v>1.5263624137931035E-2</v>
      </c>
      <c r="Q15" s="281">
        <v>0</v>
      </c>
      <c r="R15" s="278">
        <f t="shared" si="5"/>
        <v>0</v>
      </c>
      <c r="S15" s="288"/>
    </row>
    <row r="16" spans="1:19" s="15" customFormat="1" x14ac:dyDescent="0.25">
      <c r="A16" s="138" t="s">
        <v>61</v>
      </c>
      <c r="B16" s="34"/>
      <c r="C16" s="80">
        <v>21</v>
      </c>
      <c r="D16" s="72">
        <v>6</v>
      </c>
      <c r="E16" s="52">
        <f t="shared" si="6"/>
        <v>2.2857142857142857E-2</v>
      </c>
      <c r="F16" s="108"/>
      <c r="G16" s="103">
        <f t="shared" si="1"/>
        <v>0</v>
      </c>
      <c r="H16" s="100">
        <f t="shared" si="2"/>
        <v>6</v>
      </c>
      <c r="I16" s="52">
        <f t="shared" si="0"/>
        <v>2.2857142857142857E-2</v>
      </c>
      <c r="J16" s="71"/>
      <c r="K16" s="52">
        <f t="shared" si="3"/>
        <v>0</v>
      </c>
      <c r="L16" s="71">
        <v>15</v>
      </c>
      <c r="M16" s="52">
        <f t="shared" si="7"/>
        <v>5.7142857142857148E-2</v>
      </c>
      <c r="N16" s="125">
        <v>8416000000</v>
      </c>
      <c r="O16" s="125">
        <v>5032000000</v>
      </c>
      <c r="P16" s="126">
        <f t="shared" si="4"/>
        <v>0.59790874524714832</v>
      </c>
      <c r="Q16" s="280">
        <v>2505000000</v>
      </c>
      <c r="R16" s="278">
        <f t="shared" si="5"/>
        <v>0.49781399046104929</v>
      </c>
      <c r="S16" s="288"/>
    </row>
    <row r="17" spans="1:19" s="15" customFormat="1" x14ac:dyDescent="0.25">
      <c r="A17" s="138" t="s">
        <v>62</v>
      </c>
      <c r="B17" s="34"/>
      <c r="C17" s="80">
        <v>21</v>
      </c>
      <c r="D17" s="82">
        <v>20</v>
      </c>
      <c r="E17" s="52">
        <f t="shared" si="6"/>
        <v>7.6190476190476183E-2</v>
      </c>
      <c r="F17" s="107"/>
      <c r="G17" s="103">
        <f t="shared" si="1"/>
        <v>0</v>
      </c>
      <c r="H17" s="100">
        <f t="shared" si="2"/>
        <v>20</v>
      </c>
      <c r="I17" s="52">
        <f t="shared" si="0"/>
        <v>7.6190476190476183E-2</v>
      </c>
      <c r="J17" s="81"/>
      <c r="K17" s="52">
        <f t="shared" si="3"/>
        <v>0</v>
      </c>
      <c r="L17" s="81">
        <v>1</v>
      </c>
      <c r="M17" s="52">
        <f t="shared" si="7"/>
        <v>3.8095238095238095E-3</v>
      </c>
      <c r="N17" s="125">
        <v>2051000000</v>
      </c>
      <c r="O17" s="125">
        <v>0</v>
      </c>
      <c r="P17" s="126">
        <f t="shared" si="4"/>
        <v>0</v>
      </c>
      <c r="Q17" s="281">
        <v>0</v>
      </c>
      <c r="R17" s="278" t="e">
        <f t="shared" si="5"/>
        <v>#DIV/0!</v>
      </c>
      <c r="S17" s="288"/>
    </row>
    <row r="18" spans="1:19" s="15" customFormat="1" x14ac:dyDescent="0.25">
      <c r="A18" s="138" t="s">
        <v>63</v>
      </c>
      <c r="B18" s="34"/>
      <c r="C18" s="80">
        <v>7</v>
      </c>
      <c r="D18" s="82">
        <v>5</v>
      </c>
      <c r="E18" s="52">
        <f t="shared" si="6"/>
        <v>5.7142857142857148E-2</v>
      </c>
      <c r="F18" s="107"/>
      <c r="G18" s="103">
        <f t="shared" si="1"/>
        <v>0</v>
      </c>
      <c r="H18" s="100">
        <f t="shared" si="2"/>
        <v>5</v>
      </c>
      <c r="I18" s="52">
        <f t="shared" si="0"/>
        <v>5.7142857142857148E-2</v>
      </c>
      <c r="J18" s="81"/>
      <c r="K18" s="52">
        <f t="shared" si="3"/>
        <v>0</v>
      </c>
      <c r="L18" s="81">
        <v>2</v>
      </c>
      <c r="M18" s="52">
        <f t="shared" si="7"/>
        <v>2.2857142857142857E-2</v>
      </c>
      <c r="N18" s="125">
        <v>300000000</v>
      </c>
      <c r="O18" s="125">
        <v>25450000</v>
      </c>
      <c r="P18" s="126">
        <f t="shared" si="4"/>
        <v>8.483333333333333E-2</v>
      </c>
      <c r="Q18" s="281">
        <v>12950000</v>
      </c>
      <c r="R18" s="278">
        <f t="shared" si="5"/>
        <v>0.50884086444007859</v>
      </c>
      <c r="S18" s="288"/>
    </row>
    <row r="19" spans="1:19" s="15" customFormat="1" x14ac:dyDescent="0.25">
      <c r="A19" s="152" t="s">
        <v>54</v>
      </c>
      <c r="B19" s="295"/>
      <c r="C19" s="80">
        <v>7</v>
      </c>
      <c r="D19" s="82"/>
      <c r="E19" s="53">
        <f t="shared" si="6"/>
        <v>0</v>
      </c>
      <c r="F19" s="107"/>
      <c r="G19" s="104">
        <f t="shared" si="1"/>
        <v>0</v>
      </c>
      <c r="H19" s="100">
        <f t="shared" si="2"/>
        <v>0</v>
      </c>
      <c r="I19" s="53">
        <f t="shared" si="0"/>
        <v>0</v>
      </c>
      <c r="J19" s="81"/>
      <c r="K19" s="53">
        <f t="shared" si="3"/>
        <v>0</v>
      </c>
      <c r="L19" s="81">
        <v>7</v>
      </c>
      <c r="M19" s="53">
        <f t="shared" si="7"/>
        <v>0.08</v>
      </c>
      <c r="N19" s="125">
        <v>3833200000</v>
      </c>
      <c r="O19" s="125">
        <v>0</v>
      </c>
      <c r="P19" s="127">
        <f t="shared" si="4"/>
        <v>0</v>
      </c>
      <c r="Q19" s="281">
        <v>0</v>
      </c>
      <c r="R19" s="278" t="e">
        <f t="shared" si="5"/>
        <v>#DIV/0!</v>
      </c>
      <c r="S19" s="288"/>
    </row>
    <row r="20" spans="1:19" s="15" customFormat="1" x14ac:dyDescent="0.25">
      <c r="A20" s="152" t="s">
        <v>71</v>
      </c>
      <c r="B20" s="295"/>
      <c r="C20" s="80">
        <v>2</v>
      </c>
      <c r="D20" s="82">
        <v>2</v>
      </c>
      <c r="E20" s="52">
        <f>((D20/$C20)*$B$7)</f>
        <v>0.08</v>
      </c>
      <c r="F20" s="107"/>
      <c r="G20" s="103">
        <f>((F20/$C20)*$B$7)</f>
        <v>0</v>
      </c>
      <c r="H20" s="100">
        <f>+D20+F20</f>
        <v>2</v>
      </c>
      <c r="I20" s="52">
        <f>E20+G20</f>
        <v>0.08</v>
      </c>
      <c r="J20" s="81"/>
      <c r="K20" s="52">
        <f>((J20/$C20)*$B$7)</f>
        <v>0</v>
      </c>
      <c r="L20" s="81"/>
      <c r="M20" s="52">
        <f>((L20/$C20)*$B$7)</f>
        <v>0</v>
      </c>
      <c r="N20" s="128">
        <v>12307422172</v>
      </c>
      <c r="O20" s="129">
        <v>0</v>
      </c>
      <c r="P20" s="126">
        <f>O20/N20</f>
        <v>0</v>
      </c>
      <c r="Q20" s="280">
        <v>0</v>
      </c>
      <c r="R20" s="278" t="e">
        <f>Q20/O20</f>
        <v>#DIV/0!</v>
      </c>
      <c r="S20" s="288"/>
    </row>
    <row r="21" spans="1:19" s="15" customFormat="1" x14ac:dyDescent="0.25">
      <c r="A21" s="152" t="s">
        <v>70</v>
      </c>
      <c r="B21" s="295"/>
      <c r="C21" s="80">
        <v>13</v>
      </c>
      <c r="D21" s="83">
        <v>6</v>
      </c>
      <c r="E21" s="53">
        <f>((D21/$C21)*$B$7)</f>
        <v>3.6923076923076927E-2</v>
      </c>
      <c r="F21" s="109"/>
      <c r="G21" s="104">
        <f>((F21/$C21)*$B$7)</f>
        <v>0</v>
      </c>
      <c r="H21" s="100">
        <f>+D21+F21</f>
        <v>6</v>
      </c>
      <c r="I21" s="53">
        <f>E21+G21</f>
        <v>3.6923076923076927E-2</v>
      </c>
      <c r="J21" s="74"/>
      <c r="K21" s="53">
        <f>((J21/$C21)*$B$7)</f>
        <v>0</v>
      </c>
      <c r="L21" s="74">
        <v>7</v>
      </c>
      <c r="M21" s="53">
        <f>((L21/$C21)*$B$7)</f>
        <v>4.3076923076923075E-2</v>
      </c>
      <c r="N21" s="125"/>
      <c r="O21" s="125"/>
      <c r="P21" s="126" t="e">
        <f>O21/N21</f>
        <v>#DIV/0!</v>
      </c>
      <c r="Q21" s="280"/>
      <c r="R21" s="278" t="e">
        <f>Q21/O21</f>
        <v>#DIV/0!</v>
      </c>
      <c r="S21" s="288"/>
    </row>
    <row r="22" spans="1:19" s="15" customFormat="1" ht="15.75" thickBot="1" x14ac:dyDescent="0.3">
      <c r="A22" s="153" t="s">
        <v>72</v>
      </c>
      <c r="B22" s="296"/>
      <c r="C22" s="88">
        <v>8</v>
      </c>
      <c r="D22" s="89">
        <v>5</v>
      </c>
      <c r="E22" s="53">
        <f>((D22/$C22)*$B$7)</f>
        <v>0.05</v>
      </c>
      <c r="F22" s="110">
        <v>1</v>
      </c>
      <c r="G22" s="105">
        <f>((F22/$C22)*$B$7)</f>
        <v>0.01</v>
      </c>
      <c r="H22" s="101">
        <f>+D22+F22</f>
        <v>6</v>
      </c>
      <c r="I22" s="53">
        <f>E22+G22</f>
        <v>6.0000000000000005E-2</v>
      </c>
      <c r="J22" s="90">
        <v>1</v>
      </c>
      <c r="K22" s="53">
        <f>((J22/$C22)*$B$7)</f>
        <v>0.01</v>
      </c>
      <c r="L22" s="90">
        <v>1</v>
      </c>
      <c r="M22" s="53">
        <f>((L22/$C22)*$B$7)</f>
        <v>0.01</v>
      </c>
      <c r="N22" s="128">
        <v>10607854428</v>
      </c>
      <c r="O22" s="130">
        <v>0</v>
      </c>
      <c r="P22" s="127">
        <f>O22/N22</f>
        <v>0</v>
      </c>
      <c r="Q22" s="282">
        <v>0</v>
      </c>
      <c r="R22" s="278" t="e">
        <f>Q22/O22</f>
        <v>#DIV/0!</v>
      </c>
      <c r="S22" s="288"/>
    </row>
    <row r="23" spans="1:19" s="13" customFormat="1" ht="15.75" thickBot="1" x14ac:dyDescent="0.3">
      <c r="A23" s="297" t="s">
        <v>38</v>
      </c>
      <c r="B23" s="298"/>
      <c r="C23" s="49">
        <f>SUM(C24:C29)</f>
        <v>49</v>
      </c>
      <c r="D23" s="79">
        <f>SUM(D24:D29)</f>
        <v>8</v>
      </c>
      <c r="E23" s="29">
        <f t="shared" si="6"/>
        <v>1.3061224489795917E-2</v>
      </c>
      <c r="F23" s="45">
        <f>SUM(F24:F29)</f>
        <v>2</v>
      </c>
      <c r="G23" s="29">
        <f t="shared" si="1"/>
        <v>3.2653061224489793E-3</v>
      </c>
      <c r="H23" s="54">
        <f>SUM(H24:H29)</f>
        <v>10</v>
      </c>
      <c r="I23" s="48">
        <f t="shared" ref="I23:I54" si="8">E23+G23</f>
        <v>1.6326530612244896E-2</v>
      </c>
      <c r="J23" s="45">
        <f>SUM(J24:J29)</f>
        <v>1</v>
      </c>
      <c r="K23" s="30">
        <f t="shared" si="3"/>
        <v>1.6326530612244896E-3</v>
      </c>
      <c r="L23" s="45">
        <f>SUM(L24:L29)</f>
        <v>38</v>
      </c>
      <c r="M23" s="30">
        <f t="shared" si="7"/>
        <v>6.2040816326530614E-2</v>
      </c>
      <c r="N23" s="121">
        <f>SUM(N24:N29)</f>
        <v>72434501324.979996</v>
      </c>
      <c r="O23" s="122">
        <f>SUM(O24:O29)</f>
        <v>1363218977.0599999</v>
      </c>
      <c r="P23" s="31">
        <f t="shared" si="4"/>
        <v>1.8820022946577197E-2</v>
      </c>
      <c r="Q23" s="279">
        <f>SUM(Q24:Q29)</f>
        <v>421863081.06</v>
      </c>
      <c r="R23" s="291">
        <f t="shared" si="5"/>
        <v>0.30946098034067521</v>
      </c>
      <c r="S23" s="288"/>
    </row>
    <row r="24" spans="1:19" s="15" customFormat="1" x14ac:dyDescent="0.25">
      <c r="A24" s="299" t="s">
        <v>64</v>
      </c>
      <c r="B24" s="34"/>
      <c r="C24" s="84">
        <v>5</v>
      </c>
      <c r="D24" s="73"/>
      <c r="E24" s="51">
        <f t="shared" si="6"/>
        <v>0</v>
      </c>
      <c r="F24" s="112"/>
      <c r="G24" s="111">
        <f t="shared" si="1"/>
        <v>0</v>
      </c>
      <c r="H24" s="55">
        <f t="shared" ref="H24:H32" si="9">+D24+F24</f>
        <v>0</v>
      </c>
      <c r="I24" s="51">
        <f t="shared" si="8"/>
        <v>0</v>
      </c>
      <c r="J24" s="70"/>
      <c r="K24" s="51">
        <f t="shared" si="3"/>
        <v>0</v>
      </c>
      <c r="L24" s="70">
        <v>5</v>
      </c>
      <c r="M24" s="51">
        <f t="shared" si="7"/>
        <v>0.08</v>
      </c>
      <c r="N24" s="125">
        <v>26270132319.170002</v>
      </c>
      <c r="O24" s="125">
        <v>0</v>
      </c>
      <c r="P24" s="126">
        <f t="shared" si="4"/>
        <v>0</v>
      </c>
      <c r="Q24" s="281">
        <v>0</v>
      </c>
      <c r="R24" s="278" t="e">
        <f t="shared" si="5"/>
        <v>#DIV/0!</v>
      </c>
      <c r="S24" s="288"/>
    </row>
    <row r="25" spans="1:19" s="15" customFormat="1" x14ac:dyDescent="0.25">
      <c r="A25" s="300" t="s">
        <v>65</v>
      </c>
      <c r="B25" s="35"/>
      <c r="C25" s="80">
        <v>18</v>
      </c>
      <c r="D25" s="82">
        <v>3</v>
      </c>
      <c r="E25" s="52">
        <f t="shared" si="6"/>
        <v>1.3333333333333332E-2</v>
      </c>
      <c r="F25" s="107">
        <v>1</v>
      </c>
      <c r="G25" s="103">
        <f t="shared" si="1"/>
        <v>4.4444444444444444E-3</v>
      </c>
      <c r="H25" s="55">
        <f t="shared" si="9"/>
        <v>4</v>
      </c>
      <c r="I25" s="52">
        <f t="shared" si="8"/>
        <v>1.7777777777777778E-2</v>
      </c>
      <c r="J25" s="81"/>
      <c r="K25" s="52">
        <f t="shared" si="3"/>
        <v>0</v>
      </c>
      <c r="L25" s="81">
        <v>14</v>
      </c>
      <c r="M25" s="52">
        <f t="shared" si="7"/>
        <v>6.2222222222222227E-2</v>
      </c>
      <c r="N25" s="125">
        <v>2300000000</v>
      </c>
      <c r="O25" s="125">
        <v>56000000</v>
      </c>
      <c r="P25" s="126">
        <f t="shared" si="4"/>
        <v>2.4347826086956521E-2</v>
      </c>
      <c r="Q25" s="281">
        <v>0</v>
      </c>
      <c r="R25" s="278">
        <f t="shared" si="5"/>
        <v>0</v>
      </c>
      <c r="S25" s="288"/>
    </row>
    <row r="26" spans="1:19" s="15" customFormat="1" x14ac:dyDescent="0.25">
      <c r="A26" s="299" t="s">
        <v>66</v>
      </c>
      <c r="B26" s="34"/>
      <c r="C26" s="80">
        <v>5</v>
      </c>
      <c r="D26" s="82">
        <v>1</v>
      </c>
      <c r="E26" s="52">
        <f t="shared" si="6"/>
        <v>1.6E-2</v>
      </c>
      <c r="F26" s="107"/>
      <c r="G26" s="103">
        <f t="shared" si="1"/>
        <v>0</v>
      </c>
      <c r="H26" s="55">
        <f t="shared" si="9"/>
        <v>1</v>
      </c>
      <c r="I26" s="52">
        <f t="shared" si="8"/>
        <v>1.6E-2</v>
      </c>
      <c r="J26" s="81"/>
      <c r="K26" s="52">
        <f t="shared" si="3"/>
        <v>0</v>
      </c>
      <c r="L26" s="81">
        <v>4</v>
      </c>
      <c r="M26" s="52">
        <f t="shared" si="7"/>
        <v>6.4000000000000001E-2</v>
      </c>
      <c r="N26" s="125">
        <v>26711141286</v>
      </c>
      <c r="O26" s="125">
        <v>0</v>
      </c>
      <c r="P26" s="126">
        <f t="shared" si="4"/>
        <v>0</v>
      </c>
      <c r="Q26" s="281">
        <v>0</v>
      </c>
      <c r="R26" s="278" t="e">
        <f t="shared" si="5"/>
        <v>#DIV/0!</v>
      </c>
      <c r="S26" s="288"/>
    </row>
    <row r="27" spans="1:19" s="15" customFormat="1" x14ac:dyDescent="0.25">
      <c r="A27" s="299" t="s">
        <v>67</v>
      </c>
      <c r="B27" s="34"/>
      <c r="C27" s="80">
        <v>5</v>
      </c>
      <c r="D27" s="82">
        <v>2</v>
      </c>
      <c r="E27" s="52">
        <f t="shared" si="6"/>
        <v>3.2000000000000001E-2</v>
      </c>
      <c r="F27" s="107"/>
      <c r="G27" s="103">
        <f t="shared" si="1"/>
        <v>0</v>
      </c>
      <c r="H27" s="55">
        <f t="shared" si="9"/>
        <v>2</v>
      </c>
      <c r="I27" s="52">
        <f t="shared" si="8"/>
        <v>3.2000000000000001E-2</v>
      </c>
      <c r="J27" s="81"/>
      <c r="K27" s="52">
        <f t="shared" si="3"/>
        <v>0</v>
      </c>
      <c r="L27" s="81">
        <v>3</v>
      </c>
      <c r="M27" s="52">
        <f t="shared" si="7"/>
        <v>4.8000000000000001E-2</v>
      </c>
      <c r="N27" s="125">
        <v>1800000000</v>
      </c>
      <c r="O27" s="125">
        <v>401350000</v>
      </c>
      <c r="P27" s="126">
        <f t="shared" si="4"/>
        <v>0.22297222222222221</v>
      </c>
      <c r="Q27" s="281">
        <v>0</v>
      </c>
      <c r="R27" s="278">
        <f t="shared" si="5"/>
        <v>0</v>
      </c>
      <c r="S27" s="288"/>
    </row>
    <row r="28" spans="1:19" s="15" customFormat="1" x14ac:dyDescent="0.25">
      <c r="A28" s="299" t="s">
        <v>68</v>
      </c>
      <c r="B28" s="34"/>
      <c r="C28" s="80">
        <v>4</v>
      </c>
      <c r="D28" s="82"/>
      <c r="E28" s="52">
        <f t="shared" si="6"/>
        <v>0</v>
      </c>
      <c r="F28" s="107"/>
      <c r="G28" s="103">
        <f t="shared" si="1"/>
        <v>0</v>
      </c>
      <c r="H28" s="55">
        <f t="shared" si="9"/>
        <v>0</v>
      </c>
      <c r="I28" s="52">
        <f t="shared" si="8"/>
        <v>0</v>
      </c>
      <c r="J28" s="81"/>
      <c r="K28" s="52">
        <f t="shared" si="3"/>
        <v>0</v>
      </c>
      <c r="L28" s="81">
        <v>4</v>
      </c>
      <c r="M28" s="52">
        <f t="shared" si="7"/>
        <v>0.08</v>
      </c>
      <c r="N28" s="125">
        <v>1900000000</v>
      </c>
      <c r="O28" s="125">
        <v>351547475.06</v>
      </c>
      <c r="P28" s="126">
        <f t="shared" si="4"/>
        <v>0.18502498687368421</v>
      </c>
      <c r="Q28" s="281">
        <v>1632475.06</v>
      </c>
      <c r="R28" s="278">
        <f t="shared" si="5"/>
        <v>4.6436830750139196E-3</v>
      </c>
      <c r="S28" s="288"/>
    </row>
    <row r="29" spans="1:19" s="15" customFormat="1" ht="15.75" thickBot="1" x14ac:dyDescent="0.3">
      <c r="A29" s="301" t="s">
        <v>69</v>
      </c>
      <c r="B29" s="47"/>
      <c r="C29" s="85">
        <v>12</v>
      </c>
      <c r="D29" s="73">
        <v>2</v>
      </c>
      <c r="E29" s="53">
        <f t="shared" si="6"/>
        <v>1.3333333333333332E-2</v>
      </c>
      <c r="F29" s="113">
        <v>1</v>
      </c>
      <c r="G29" s="104">
        <f t="shared" si="1"/>
        <v>6.6666666666666662E-3</v>
      </c>
      <c r="H29" s="56">
        <f t="shared" si="9"/>
        <v>3</v>
      </c>
      <c r="I29" s="53">
        <f t="shared" si="8"/>
        <v>1.9999999999999997E-2</v>
      </c>
      <c r="J29" s="70">
        <v>1</v>
      </c>
      <c r="K29" s="53">
        <f t="shared" si="3"/>
        <v>6.6666666666666662E-3</v>
      </c>
      <c r="L29" s="70">
        <v>8</v>
      </c>
      <c r="M29" s="53">
        <f t="shared" si="7"/>
        <v>5.333333333333333E-2</v>
      </c>
      <c r="N29" s="125">
        <v>13453227719.810001</v>
      </c>
      <c r="O29" s="125">
        <v>554321502</v>
      </c>
      <c r="P29" s="127">
        <f t="shared" si="4"/>
        <v>4.1203606565267344E-2</v>
      </c>
      <c r="Q29" s="281">
        <v>420230606</v>
      </c>
      <c r="R29" s="278">
        <f t="shared" si="5"/>
        <v>0.75809905349837936</v>
      </c>
      <c r="S29" s="288"/>
    </row>
    <row r="30" spans="1:19" s="13" customFormat="1" ht="15.75" thickBot="1" x14ac:dyDescent="0.3">
      <c r="A30" s="302" t="s">
        <v>37</v>
      </c>
      <c r="B30" s="303"/>
      <c r="C30" s="50">
        <f>SUM(C31:C32)</f>
        <v>25</v>
      </c>
      <c r="D30" s="79">
        <f>SUM(D31:D32)</f>
        <v>7</v>
      </c>
      <c r="E30" s="29">
        <f t="shared" si="6"/>
        <v>2.2400000000000003E-2</v>
      </c>
      <c r="F30" s="45">
        <f>SUM(F31:F32)</f>
        <v>0</v>
      </c>
      <c r="G30" s="29">
        <f t="shared" si="1"/>
        <v>0</v>
      </c>
      <c r="H30" s="87">
        <f>SUM(H31:H32)</f>
        <v>7</v>
      </c>
      <c r="I30" s="48">
        <f t="shared" si="8"/>
        <v>2.2400000000000003E-2</v>
      </c>
      <c r="J30" s="45">
        <f>SUM(J31:J32)</f>
        <v>2</v>
      </c>
      <c r="K30" s="30">
        <f t="shared" si="3"/>
        <v>6.4000000000000003E-3</v>
      </c>
      <c r="L30" s="45">
        <f>SUM(L31:L32)</f>
        <v>16</v>
      </c>
      <c r="M30" s="30">
        <f t="shared" si="7"/>
        <v>5.1200000000000002E-2</v>
      </c>
      <c r="N30" s="121">
        <f>SUM(N31:N32)</f>
        <v>6829570432.25</v>
      </c>
      <c r="O30" s="123">
        <f>SUM(O31:O32)</f>
        <v>86600000</v>
      </c>
      <c r="P30" s="31">
        <f t="shared" si="4"/>
        <v>1.2680153292081893E-2</v>
      </c>
      <c r="Q30" s="283">
        <f>SUM(Q31:Q32)</f>
        <v>0</v>
      </c>
      <c r="R30" s="291">
        <f t="shared" si="5"/>
        <v>0</v>
      </c>
      <c r="S30" s="288"/>
    </row>
    <row r="31" spans="1:19" s="15" customFormat="1" x14ac:dyDescent="0.25">
      <c r="A31" s="299" t="s">
        <v>70</v>
      </c>
      <c r="B31" s="34"/>
      <c r="C31" s="84">
        <v>22</v>
      </c>
      <c r="D31" s="72">
        <v>7</v>
      </c>
      <c r="E31" s="86">
        <f t="shared" si="6"/>
        <v>2.5454545454545455E-2</v>
      </c>
      <c r="F31" s="114"/>
      <c r="G31" s="102">
        <f t="shared" si="1"/>
        <v>0</v>
      </c>
      <c r="H31" s="116">
        <f t="shared" si="9"/>
        <v>7</v>
      </c>
      <c r="I31" s="111">
        <f t="shared" si="8"/>
        <v>2.5454545454545455E-2</v>
      </c>
      <c r="J31" s="93">
        <v>2</v>
      </c>
      <c r="K31" s="94">
        <f t="shared" si="3"/>
        <v>7.2727272727272727E-3</v>
      </c>
      <c r="L31" s="95">
        <v>13</v>
      </c>
      <c r="M31" s="94">
        <f t="shared" si="7"/>
        <v>4.7272727272727279E-2</v>
      </c>
      <c r="N31" s="131">
        <v>6829570432.25</v>
      </c>
      <c r="O31" s="132">
        <v>86600000</v>
      </c>
      <c r="P31" s="133">
        <f t="shared" si="4"/>
        <v>1.2680153292081893E-2</v>
      </c>
      <c r="Q31" s="284"/>
      <c r="R31" s="278">
        <f t="shared" si="5"/>
        <v>0</v>
      </c>
      <c r="S31" s="288"/>
    </row>
    <row r="32" spans="1:19" s="15" customFormat="1" ht="15.75" thickBot="1" x14ac:dyDescent="0.3">
      <c r="A32" s="304" t="s">
        <v>72</v>
      </c>
      <c r="B32" s="305"/>
      <c r="C32" s="88">
        <v>3</v>
      </c>
      <c r="D32" s="91"/>
      <c r="E32" s="77">
        <f t="shared" si="6"/>
        <v>0</v>
      </c>
      <c r="F32" s="113"/>
      <c r="G32" s="115">
        <f t="shared" si="1"/>
        <v>0</v>
      </c>
      <c r="H32" s="117">
        <f t="shared" si="9"/>
        <v>0</v>
      </c>
      <c r="I32" s="76">
        <f t="shared" si="8"/>
        <v>0</v>
      </c>
      <c r="J32" s="96"/>
      <c r="K32" s="97">
        <f t="shared" si="3"/>
        <v>0</v>
      </c>
      <c r="L32" s="98">
        <v>3</v>
      </c>
      <c r="M32" s="97">
        <f t="shared" si="7"/>
        <v>0.08</v>
      </c>
      <c r="N32" s="134"/>
      <c r="O32" s="135"/>
      <c r="P32" s="136"/>
      <c r="Q32" s="285"/>
      <c r="R32" s="292"/>
      <c r="S32" s="288"/>
    </row>
    <row r="33" spans="1:19" s="13" customFormat="1" ht="15.75" thickBot="1" x14ac:dyDescent="0.3">
      <c r="A33" s="302" t="s">
        <v>39</v>
      </c>
      <c r="B33" s="303"/>
      <c r="C33" s="50">
        <f>SUM(C34:C53)</f>
        <v>124</v>
      </c>
      <c r="D33" s="79">
        <f>SUM(D34:D53)</f>
        <v>39</v>
      </c>
      <c r="E33" s="29">
        <f t="shared" si="6"/>
        <v>2.5161290322580646E-2</v>
      </c>
      <c r="F33" s="45">
        <f>SUM(F34:F53)</f>
        <v>3</v>
      </c>
      <c r="G33" s="29">
        <f t="shared" si="1"/>
        <v>1.9354838709677419E-3</v>
      </c>
      <c r="H33" s="92">
        <f>SUM(H34:H53)</f>
        <v>42</v>
      </c>
      <c r="I33" s="48">
        <f t="shared" si="8"/>
        <v>2.7096774193548386E-2</v>
      </c>
      <c r="J33" s="45">
        <f>SUM(J34:J53)</f>
        <v>14</v>
      </c>
      <c r="K33" s="30">
        <f t="shared" si="3"/>
        <v>9.0322580645161282E-3</v>
      </c>
      <c r="L33" s="45">
        <f>SUM(L35:L53)</f>
        <v>68</v>
      </c>
      <c r="M33" s="30">
        <f t="shared" si="7"/>
        <v>4.3870967741935482E-2</v>
      </c>
      <c r="N33" s="123">
        <f>SUM(N34:N53)</f>
        <v>36773440097.139999</v>
      </c>
      <c r="O33" s="123">
        <f>SUM(O34:O53)</f>
        <v>3390319647.73</v>
      </c>
      <c r="P33" s="31">
        <f>O33/N33</f>
        <v>9.2194791642397286E-2</v>
      </c>
      <c r="Q33" s="286">
        <f>SUM(Q34:Q53)</f>
        <v>181056686.72999999</v>
      </c>
      <c r="R33" s="291">
        <f t="shared" si="5"/>
        <v>5.3404016595080379E-2</v>
      </c>
      <c r="S33" s="288"/>
    </row>
    <row r="34" spans="1:19" s="15" customFormat="1" x14ac:dyDescent="0.25">
      <c r="A34" s="299" t="s">
        <v>73</v>
      </c>
      <c r="B34" s="34"/>
      <c r="C34" s="84">
        <v>2</v>
      </c>
      <c r="D34" s="82">
        <v>2</v>
      </c>
      <c r="E34" s="51">
        <f t="shared" si="6"/>
        <v>0.08</v>
      </c>
      <c r="F34" s="81"/>
      <c r="G34" s="51">
        <f t="shared" si="1"/>
        <v>0</v>
      </c>
      <c r="H34" s="55">
        <f t="shared" ref="H34:H53" si="10">+D34+F34</f>
        <v>2</v>
      </c>
      <c r="I34" s="51">
        <f t="shared" si="8"/>
        <v>0.08</v>
      </c>
      <c r="J34" s="81"/>
      <c r="K34" s="51">
        <f t="shared" si="3"/>
        <v>0</v>
      </c>
      <c r="M34" s="51">
        <f>((L34/$C34)*$B$7)</f>
        <v>0</v>
      </c>
      <c r="N34" s="125">
        <v>750000000</v>
      </c>
      <c r="O34" s="125">
        <v>27500000</v>
      </c>
      <c r="P34" s="126">
        <f>O34/N34</f>
        <v>3.6666666666666667E-2</v>
      </c>
      <c r="Q34" s="281">
        <v>0</v>
      </c>
      <c r="R34" s="278">
        <f t="shared" si="5"/>
        <v>0</v>
      </c>
      <c r="S34" s="288"/>
    </row>
    <row r="35" spans="1:19" s="15" customFormat="1" x14ac:dyDescent="0.25">
      <c r="A35" s="299" t="s">
        <v>74</v>
      </c>
      <c r="B35" s="34"/>
      <c r="C35" s="80">
        <v>1</v>
      </c>
      <c r="D35" s="82"/>
      <c r="E35" s="52">
        <f t="shared" si="6"/>
        <v>0</v>
      </c>
      <c r="F35" s="81"/>
      <c r="G35" s="52">
        <f t="shared" si="1"/>
        <v>0</v>
      </c>
      <c r="H35" s="55">
        <f t="shared" si="10"/>
        <v>0</v>
      </c>
      <c r="I35" s="52">
        <f t="shared" si="8"/>
        <v>0</v>
      </c>
      <c r="J35" s="81"/>
      <c r="K35" s="52">
        <f t="shared" si="3"/>
        <v>0</v>
      </c>
      <c r="L35" s="81">
        <v>1</v>
      </c>
      <c r="M35" s="51">
        <f t="shared" ref="M35:M53" si="11">((L35/$C35)*$B$7)</f>
        <v>0.08</v>
      </c>
      <c r="N35" s="125">
        <v>320000000</v>
      </c>
      <c r="O35" s="125">
        <v>28000000</v>
      </c>
      <c r="P35" s="126">
        <f t="shared" si="4"/>
        <v>8.7499999999999994E-2</v>
      </c>
      <c r="Q35" s="281">
        <v>0</v>
      </c>
      <c r="R35" s="278">
        <f t="shared" si="5"/>
        <v>0</v>
      </c>
      <c r="S35" s="288"/>
    </row>
    <row r="36" spans="1:19" s="15" customFormat="1" x14ac:dyDescent="0.25">
      <c r="A36" s="299" t="s">
        <v>75</v>
      </c>
      <c r="B36" s="34"/>
      <c r="C36" s="80">
        <v>12</v>
      </c>
      <c r="D36" s="82">
        <v>2</v>
      </c>
      <c r="E36" s="52">
        <f t="shared" si="6"/>
        <v>1.3333333333333332E-2</v>
      </c>
      <c r="F36" s="81"/>
      <c r="G36" s="52">
        <f t="shared" si="1"/>
        <v>0</v>
      </c>
      <c r="H36" s="55">
        <f t="shared" si="10"/>
        <v>2</v>
      </c>
      <c r="I36" s="52">
        <f t="shared" si="8"/>
        <v>1.3333333333333332E-2</v>
      </c>
      <c r="J36" s="81">
        <v>2</v>
      </c>
      <c r="K36" s="52">
        <f t="shared" si="3"/>
        <v>1.3333333333333332E-2</v>
      </c>
      <c r="L36" s="81">
        <v>8</v>
      </c>
      <c r="M36" s="51">
        <f t="shared" si="11"/>
        <v>5.333333333333333E-2</v>
      </c>
      <c r="N36" s="125">
        <v>1050000000</v>
      </c>
      <c r="O36" s="125">
        <v>19700000</v>
      </c>
      <c r="P36" s="126">
        <f t="shared" si="4"/>
        <v>1.8761904761904761E-2</v>
      </c>
      <c r="Q36" s="281">
        <v>9700000</v>
      </c>
      <c r="R36" s="278">
        <f t="shared" si="5"/>
        <v>0.49238578680203043</v>
      </c>
      <c r="S36" s="288"/>
    </row>
    <row r="37" spans="1:19" s="15" customFormat="1" x14ac:dyDescent="0.25">
      <c r="A37" s="299" t="s">
        <v>76</v>
      </c>
      <c r="B37" s="34"/>
      <c r="C37" s="80">
        <v>42</v>
      </c>
      <c r="D37" s="82">
        <v>14</v>
      </c>
      <c r="E37" s="52">
        <f t="shared" si="6"/>
        <v>2.6666666666666665E-2</v>
      </c>
      <c r="F37" s="81">
        <v>1</v>
      </c>
      <c r="G37" s="52">
        <f t="shared" si="1"/>
        <v>1.9047619047619048E-3</v>
      </c>
      <c r="H37" s="55">
        <f t="shared" si="10"/>
        <v>15</v>
      </c>
      <c r="I37" s="52">
        <f t="shared" si="8"/>
        <v>2.8571428571428571E-2</v>
      </c>
      <c r="J37" s="81">
        <v>10</v>
      </c>
      <c r="K37" s="52">
        <f t="shared" si="3"/>
        <v>1.9047619047619046E-2</v>
      </c>
      <c r="L37" s="81">
        <v>17</v>
      </c>
      <c r="M37" s="51">
        <f t="shared" si="11"/>
        <v>3.2380952380952385E-2</v>
      </c>
      <c r="N37" s="125">
        <v>7769440450.4899998</v>
      </c>
      <c r="O37" s="125">
        <v>1794762961</v>
      </c>
      <c r="P37" s="126">
        <f t="shared" si="4"/>
        <v>0.23100285952855312</v>
      </c>
      <c r="Q37" s="281">
        <v>150000000</v>
      </c>
      <c r="R37" s="278">
        <f t="shared" si="5"/>
        <v>8.3576496317053203E-2</v>
      </c>
      <c r="S37" s="288"/>
    </row>
    <row r="38" spans="1:19" s="15" customFormat="1" x14ac:dyDescent="0.25">
      <c r="A38" s="299" t="s">
        <v>77</v>
      </c>
      <c r="B38" s="34"/>
      <c r="C38" s="80">
        <v>4</v>
      </c>
      <c r="D38" s="82"/>
      <c r="E38" s="52">
        <f t="shared" si="6"/>
        <v>0</v>
      </c>
      <c r="F38" s="81"/>
      <c r="G38" s="52">
        <f>((F38/$C38)*$B$7)</f>
        <v>0</v>
      </c>
      <c r="H38" s="55">
        <f t="shared" si="10"/>
        <v>0</v>
      </c>
      <c r="I38" s="52">
        <f t="shared" si="8"/>
        <v>0</v>
      </c>
      <c r="J38" s="81"/>
      <c r="K38" s="52">
        <f t="shared" si="3"/>
        <v>0</v>
      </c>
      <c r="L38" s="81">
        <v>4</v>
      </c>
      <c r="M38" s="51">
        <f t="shared" si="11"/>
        <v>0.08</v>
      </c>
      <c r="N38" s="125">
        <v>650000000</v>
      </c>
      <c r="O38" s="125">
        <v>0</v>
      </c>
      <c r="P38" s="126">
        <f t="shared" si="4"/>
        <v>0</v>
      </c>
      <c r="Q38" s="281">
        <v>0</v>
      </c>
      <c r="R38" s="278" t="e">
        <f t="shared" si="5"/>
        <v>#DIV/0!</v>
      </c>
      <c r="S38" s="288"/>
    </row>
    <row r="39" spans="1:19" s="15" customFormat="1" x14ac:dyDescent="0.25">
      <c r="A39" s="299" t="s">
        <v>78</v>
      </c>
      <c r="B39" s="34"/>
      <c r="C39" s="80">
        <v>13</v>
      </c>
      <c r="D39" s="82"/>
      <c r="E39" s="52">
        <f t="shared" si="6"/>
        <v>0</v>
      </c>
      <c r="F39" s="81"/>
      <c r="G39" s="52">
        <f t="shared" si="1"/>
        <v>0</v>
      </c>
      <c r="H39" s="55">
        <f t="shared" si="10"/>
        <v>0</v>
      </c>
      <c r="I39" s="52">
        <f t="shared" si="8"/>
        <v>0</v>
      </c>
      <c r="J39" s="81">
        <v>1</v>
      </c>
      <c r="K39" s="52">
        <f t="shared" si="3"/>
        <v>6.1538461538461547E-3</v>
      </c>
      <c r="L39" s="81">
        <v>12</v>
      </c>
      <c r="M39" s="51">
        <f t="shared" si="11"/>
        <v>7.3846153846153853E-2</v>
      </c>
      <c r="N39" s="130">
        <v>11008374201.76</v>
      </c>
      <c r="O39" s="130">
        <v>123500000</v>
      </c>
      <c r="P39" s="126">
        <f t="shared" si="4"/>
        <v>1.1218732006789434E-2</v>
      </c>
      <c r="Q39" s="287">
        <v>0</v>
      </c>
      <c r="R39" s="278">
        <f t="shared" si="5"/>
        <v>0</v>
      </c>
      <c r="S39" s="288"/>
    </row>
    <row r="40" spans="1:19" s="15" customFormat="1" x14ac:dyDescent="0.25">
      <c r="A40" s="299" t="s">
        <v>79</v>
      </c>
      <c r="B40" s="34"/>
      <c r="C40" s="80">
        <v>8</v>
      </c>
      <c r="D40" s="82"/>
      <c r="E40" s="52">
        <f t="shared" si="6"/>
        <v>0</v>
      </c>
      <c r="F40" s="81"/>
      <c r="G40" s="52">
        <f t="shared" si="1"/>
        <v>0</v>
      </c>
      <c r="H40" s="55">
        <f t="shared" si="10"/>
        <v>0</v>
      </c>
      <c r="I40" s="52">
        <f t="shared" si="8"/>
        <v>0</v>
      </c>
      <c r="J40" s="81"/>
      <c r="K40" s="52">
        <f t="shared" si="3"/>
        <v>0</v>
      </c>
      <c r="L40" s="81">
        <v>8</v>
      </c>
      <c r="M40" s="51">
        <f t="shared" si="11"/>
        <v>0.08</v>
      </c>
      <c r="N40" s="130">
        <v>7921425444.8899994</v>
      </c>
      <c r="O40" s="130">
        <v>64000000</v>
      </c>
      <c r="P40" s="126">
        <f t="shared" si="4"/>
        <v>8.0793539553270059E-3</v>
      </c>
      <c r="Q40" s="287">
        <v>0</v>
      </c>
      <c r="R40" s="278">
        <f t="shared" si="5"/>
        <v>0</v>
      </c>
      <c r="S40" s="288"/>
    </row>
    <row r="41" spans="1:19" s="15" customFormat="1" x14ac:dyDescent="0.25">
      <c r="A41" s="299" t="s">
        <v>80</v>
      </c>
      <c r="B41" s="34"/>
      <c r="C41" s="80">
        <v>9</v>
      </c>
      <c r="D41" s="82">
        <v>1</v>
      </c>
      <c r="E41" s="52">
        <f t="shared" si="6"/>
        <v>8.8888888888888889E-3</v>
      </c>
      <c r="F41" s="81"/>
      <c r="G41" s="52">
        <f t="shared" si="1"/>
        <v>0</v>
      </c>
      <c r="H41" s="55">
        <f t="shared" si="10"/>
        <v>1</v>
      </c>
      <c r="I41" s="52">
        <f t="shared" si="8"/>
        <v>8.8888888888888889E-3</v>
      </c>
      <c r="J41" s="81"/>
      <c r="K41" s="52">
        <f t="shared" si="3"/>
        <v>0</v>
      </c>
      <c r="L41" s="81">
        <v>8</v>
      </c>
      <c r="M41" s="51">
        <f t="shared" si="11"/>
        <v>7.1111111111111111E-2</v>
      </c>
      <c r="N41" s="125">
        <v>3204200000</v>
      </c>
      <c r="O41" s="125">
        <v>943356686.73000002</v>
      </c>
      <c r="P41" s="126">
        <f t="shared" si="4"/>
        <v>0.29441254813369955</v>
      </c>
      <c r="Q41" s="281">
        <v>1056686.73</v>
      </c>
      <c r="R41" s="278">
        <f t="shared" si="5"/>
        <v>1.120134880967284E-3</v>
      </c>
      <c r="S41" s="288"/>
    </row>
    <row r="42" spans="1:19" s="15" customFormat="1" x14ac:dyDescent="0.25">
      <c r="A42" s="300" t="s">
        <v>81</v>
      </c>
      <c r="B42" s="35"/>
      <c r="C42" s="80">
        <v>8</v>
      </c>
      <c r="D42" s="82">
        <v>5</v>
      </c>
      <c r="E42" s="52">
        <f t="shared" si="6"/>
        <v>0.05</v>
      </c>
      <c r="F42" s="81"/>
      <c r="G42" s="52">
        <f t="shared" si="1"/>
        <v>0</v>
      </c>
      <c r="H42" s="55">
        <f t="shared" si="10"/>
        <v>5</v>
      </c>
      <c r="I42" s="52">
        <f t="shared" si="8"/>
        <v>0.05</v>
      </c>
      <c r="J42" s="81"/>
      <c r="K42" s="52">
        <f t="shared" si="3"/>
        <v>0</v>
      </c>
      <c r="L42" s="81">
        <v>3</v>
      </c>
      <c r="M42" s="51">
        <f t="shared" si="11"/>
        <v>0.03</v>
      </c>
      <c r="N42" s="125">
        <v>920700000</v>
      </c>
      <c r="O42" s="125">
        <v>88800000</v>
      </c>
      <c r="P42" s="126">
        <f t="shared" si="4"/>
        <v>9.6448354512870649E-2</v>
      </c>
      <c r="Q42" s="281">
        <v>0</v>
      </c>
      <c r="R42" s="278">
        <f t="shared" si="5"/>
        <v>0</v>
      </c>
      <c r="S42" s="288"/>
    </row>
    <row r="43" spans="1:19" s="15" customFormat="1" x14ac:dyDescent="0.25">
      <c r="A43" s="299" t="s">
        <v>82</v>
      </c>
      <c r="B43" s="34"/>
      <c r="C43" s="80">
        <v>2</v>
      </c>
      <c r="D43" s="82"/>
      <c r="E43" s="52">
        <f t="shared" si="6"/>
        <v>0</v>
      </c>
      <c r="F43" s="81">
        <v>1</v>
      </c>
      <c r="G43" s="52">
        <f t="shared" si="1"/>
        <v>0.04</v>
      </c>
      <c r="H43" s="55">
        <f t="shared" si="10"/>
        <v>1</v>
      </c>
      <c r="I43" s="52">
        <f t="shared" si="8"/>
        <v>0.04</v>
      </c>
      <c r="J43" s="81">
        <v>1</v>
      </c>
      <c r="K43" s="52">
        <f t="shared" si="3"/>
        <v>0.04</v>
      </c>
      <c r="L43" s="81"/>
      <c r="M43" s="51">
        <f t="shared" si="11"/>
        <v>0</v>
      </c>
      <c r="N43" s="125">
        <v>120000000</v>
      </c>
      <c r="O43" s="125">
        <v>0</v>
      </c>
      <c r="P43" s="126">
        <f t="shared" si="4"/>
        <v>0</v>
      </c>
      <c r="Q43" s="281">
        <v>0</v>
      </c>
      <c r="R43" s="278" t="e">
        <f t="shared" si="5"/>
        <v>#DIV/0!</v>
      </c>
      <c r="S43" s="288"/>
    </row>
    <row r="44" spans="1:19" s="15" customFormat="1" x14ac:dyDescent="0.25">
      <c r="A44" s="299" t="s">
        <v>83</v>
      </c>
      <c r="B44" s="34"/>
      <c r="C44" s="80">
        <v>1</v>
      </c>
      <c r="D44" s="82">
        <v>1</v>
      </c>
      <c r="E44" s="52">
        <f t="shared" si="6"/>
        <v>0.08</v>
      </c>
      <c r="F44" s="81"/>
      <c r="G44" s="52">
        <f t="shared" si="1"/>
        <v>0</v>
      </c>
      <c r="H44" s="55">
        <f t="shared" si="10"/>
        <v>1</v>
      </c>
      <c r="I44" s="52">
        <f t="shared" si="8"/>
        <v>0.08</v>
      </c>
      <c r="J44" s="81"/>
      <c r="K44" s="52">
        <f t="shared" si="3"/>
        <v>0</v>
      </c>
      <c r="L44" s="81"/>
      <c r="M44" s="51">
        <f t="shared" si="11"/>
        <v>0</v>
      </c>
      <c r="N44" s="125">
        <v>400000000</v>
      </c>
      <c r="O44" s="125">
        <v>49600000</v>
      </c>
      <c r="P44" s="126">
        <f t="shared" si="4"/>
        <v>0.124</v>
      </c>
      <c r="Q44" s="281">
        <v>0</v>
      </c>
      <c r="R44" s="278">
        <f t="shared" si="5"/>
        <v>0</v>
      </c>
      <c r="S44" s="288"/>
    </row>
    <row r="45" spans="1:19" s="15" customFormat="1" x14ac:dyDescent="0.25">
      <c r="A45" s="299" t="s">
        <v>84</v>
      </c>
      <c r="B45" s="36"/>
      <c r="C45" s="80">
        <v>4</v>
      </c>
      <c r="D45" s="82">
        <v>1</v>
      </c>
      <c r="E45" s="52">
        <f t="shared" si="6"/>
        <v>0.02</v>
      </c>
      <c r="F45" s="81"/>
      <c r="G45" s="52">
        <f t="shared" si="1"/>
        <v>0</v>
      </c>
      <c r="H45" s="55">
        <f t="shared" si="10"/>
        <v>1</v>
      </c>
      <c r="I45" s="52">
        <f t="shared" si="8"/>
        <v>0.02</v>
      </c>
      <c r="J45" s="81"/>
      <c r="K45" s="52">
        <f t="shared" si="3"/>
        <v>0</v>
      </c>
      <c r="L45" s="81">
        <v>3</v>
      </c>
      <c r="M45" s="51">
        <f t="shared" si="11"/>
        <v>0.06</v>
      </c>
      <c r="N45" s="125">
        <v>170000000</v>
      </c>
      <c r="O45" s="125">
        <v>4200000</v>
      </c>
      <c r="P45" s="126">
        <f t="shared" si="4"/>
        <v>2.4705882352941175E-2</v>
      </c>
      <c r="Q45" s="281">
        <v>0</v>
      </c>
      <c r="R45" s="278">
        <f t="shared" si="5"/>
        <v>0</v>
      </c>
      <c r="S45" s="288"/>
    </row>
    <row r="46" spans="1:19" s="15" customFormat="1" x14ac:dyDescent="0.25">
      <c r="A46" s="299" t="s">
        <v>85</v>
      </c>
      <c r="B46" s="36"/>
      <c r="C46" s="80">
        <v>2</v>
      </c>
      <c r="D46" s="82">
        <v>2</v>
      </c>
      <c r="E46" s="52">
        <f t="shared" si="6"/>
        <v>0.08</v>
      </c>
      <c r="F46" s="81"/>
      <c r="G46" s="52">
        <f t="shared" si="1"/>
        <v>0</v>
      </c>
      <c r="H46" s="55">
        <f t="shared" si="10"/>
        <v>2</v>
      </c>
      <c r="I46" s="52">
        <f t="shared" si="8"/>
        <v>0.08</v>
      </c>
      <c r="J46" s="81"/>
      <c r="K46" s="52">
        <f t="shared" si="3"/>
        <v>0</v>
      </c>
      <c r="L46" s="81"/>
      <c r="M46" s="51">
        <f t="shared" si="11"/>
        <v>0</v>
      </c>
      <c r="N46" s="125">
        <v>209300000</v>
      </c>
      <c r="O46" s="125">
        <v>30000000</v>
      </c>
      <c r="P46" s="126">
        <f t="shared" si="4"/>
        <v>0.1433349259436216</v>
      </c>
      <c r="Q46" s="281">
        <v>15000000</v>
      </c>
      <c r="R46" s="278">
        <f t="shared" si="5"/>
        <v>0.5</v>
      </c>
      <c r="S46" s="288"/>
    </row>
    <row r="47" spans="1:19" s="15" customFormat="1" x14ac:dyDescent="0.25">
      <c r="A47" s="299" t="s">
        <v>86</v>
      </c>
      <c r="B47" s="36"/>
      <c r="C47" s="80">
        <v>6</v>
      </c>
      <c r="D47" s="82">
        <v>5</v>
      </c>
      <c r="E47" s="52">
        <f t="shared" si="6"/>
        <v>6.6666666666666666E-2</v>
      </c>
      <c r="F47" s="81"/>
      <c r="G47" s="52">
        <f t="shared" si="1"/>
        <v>0</v>
      </c>
      <c r="H47" s="55">
        <f t="shared" si="10"/>
        <v>5</v>
      </c>
      <c r="I47" s="52">
        <f t="shared" si="8"/>
        <v>6.6666666666666666E-2</v>
      </c>
      <c r="J47" s="81"/>
      <c r="K47" s="52">
        <f t="shared" si="3"/>
        <v>0</v>
      </c>
      <c r="L47" s="81">
        <v>1</v>
      </c>
      <c r="M47" s="51">
        <f t="shared" si="11"/>
        <v>1.3333333333333332E-2</v>
      </c>
      <c r="N47" s="125">
        <v>700000000</v>
      </c>
      <c r="O47" s="125">
        <v>72100000</v>
      </c>
      <c r="P47" s="126">
        <f t="shared" si="4"/>
        <v>0.10299999999999999</v>
      </c>
      <c r="Q47" s="281">
        <v>0</v>
      </c>
      <c r="R47" s="278">
        <f t="shared" si="5"/>
        <v>0</v>
      </c>
      <c r="S47" s="288"/>
    </row>
    <row r="48" spans="1:19" s="15" customFormat="1" x14ac:dyDescent="0.25">
      <c r="A48" s="299" t="s">
        <v>87</v>
      </c>
      <c r="B48" s="36"/>
      <c r="C48" s="80">
        <v>1</v>
      </c>
      <c r="D48" s="82">
        <v>1</v>
      </c>
      <c r="E48" s="52">
        <f t="shared" si="6"/>
        <v>0.08</v>
      </c>
      <c r="F48" s="81"/>
      <c r="G48" s="52">
        <f t="shared" si="1"/>
        <v>0</v>
      </c>
      <c r="H48" s="55">
        <f t="shared" si="10"/>
        <v>1</v>
      </c>
      <c r="I48" s="52">
        <f t="shared" si="8"/>
        <v>0.08</v>
      </c>
      <c r="J48" s="81"/>
      <c r="K48" s="52">
        <f t="shared" si="3"/>
        <v>0</v>
      </c>
      <c r="L48" s="81"/>
      <c r="M48" s="51">
        <f t="shared" si="11"/>
        <v>0</v>
      </c>
      <c r="N48" s="125">
        <v>400000000</v>
      </c>
      <c r="O48" s="125">
        <v>20800000</v>
      </c>
      <c r="P48" s="126">
        <f t="shared" si="4"/>
        <v>5.1999999999999998E-2</v>
      </c>
      <c r="Q48" s="281">
        <v>0</v>
      </c>
      <c r="R48" s="278">
        <f t="shared" si="5"/>
        <v>0</v>
      </c>
      <c r="S48" s="288"/>
    </row>
    <row r="49" spans="1:19" s="15" customFormat="1" x14ac:dyDescent="0.25">
      <c r="A49" s="299" t="s">
        <v>88</v>
      </c>
      <c r="B49" s="36"/>
      <c r="C49" s="80">
        <v>1</v>
      </c>
      <c r="D49" s="82">
        <v>1</v>
      </c>
      <c r="E49" s="52">
        <f t="shared" si="6"/>
        <v>0.08</v>
      </c>
      <c r="F49" s="81"/>
      <c r="G49" s="52">
        <f t="shared" si="1"/>
        <v>0</v>
      </c>
      <c r="H49" s="55">
        <f t="shared" si="10"/>
        <v>1</v>
      </c>
      <c r="I49" s="52">
        <f t="shared" si="8"/>
        <v>0.08</v>
      </c>
      <c r="J49" s="81"/>
      <c r="K49" s="52">
        <f t="shared" si="3"/>
        <v>0</v>
      </c>
      <c r="L49" s="81"/>
      <c r="M49" s="51">
        <f t="shared" si="11"/>
        <v>0</v>
      </c>
      <c r="N49" s="130">
        <v>410000000</v>
      </c>
      <c r="O49" s="130">
        <v>52800000</v>
      </c>
      <c r="P49" s="126">
        <f t="shared" si="4"/>
        <v>0.12878048780487805</v>
      </c>
      <c r="Q49" s="287">
        <v>5300000</v>
      </c>
      <c r="R49" s="278">
        <f t="shared" si="5"/>
        <v>0.10037878787878787</v>
      </c>
      <c r="S49" s="288"/>
    </row>
    <row r="50" spans="1:19" s="15" customFormat="1" x14ac:dyDescent="0.25">
      <c r="A50" s="299" t="s">
        <v>89</v>
      </c>
      <c r="B50" s="36"/>
      <c r="C50" s="80">
        <v>3</v>
      </c>
      <c r="D50" s="72">
        <v>3</v>
      </c>
      <c r="E50" s="52">
        <f t="shared" si="6"/>
        <v>0.08</v>
      </c>
      <c r="F50" s="71">
        <v>0</v>
      </c>
      <c r="G50" s="52">
        <f t="shared" si="1"/>
        <v>0</v>
      </c>
      <c r="H50" s="55">
        <f t="shared" si="10"/>
        <v>3</v>
      </c>
      <c r="I50" s="52">
        <f t="shared" si="8"/>
        <v>0.08</v>
      </c>
      <c r="J50" s="71">
        <v>0</v>
      </c>
      <c r="K50" s="52">
        <f t="shared" si="3"/>
        <v>0</v>
      </c>
      <c r="L50" s="81">
        <v>0</v>
      </c>
      <c r="M50" s="51">
        <f t="shared" si="11"/>
        <v>0</v>
      </c>
      <c r="N50" s="130">
        <v>120000000</v>
      </c>
      <c r="O50" s="130">
        <v>20400000</v>
      </c>
      <c r="P50" s="126">
        <f t="shared" si="4"/>
        <v>0.17</v>
      </c>
      <c r="Q50" s="287">
        <v>0</v>
      </c>
      <c r="R50" s="278">
        <f t="shared" si="5"/>
        <v>0</v>
      </c>
      <c r="S50" s="288"/>
    </row>
    <row r="51" spans="1:19" s="15" customFormat="1" ht="15" customHeight="1" x14ac:dyDescent="0.25">
      <c r="A51" s="299" t="s">
        <v>90</v>
      </c>
      <c r="B51" s="36"/>
      <c r="C51" s="80">
        <v>1</v>
      </c>
      <c r="D51" s="72"/>
      <c r="E51" s="52">
        <f t="shared" si="6"/>
        <v>0</v>
      </c>
      <c r="F51" s="71">
        <v>1</v>
      </c>
      <c r="G51" s="52">
        <f t="shared" si="1"/>
        <v>0.08</v>
      </c>
      <c r="H51" s="55">
        <f t="shared" si="10"/>
        <v>1</v>
      </c>
      <c r="I51" s="52">
        <f t="shared" si="8"/>
        <v>0.08</v>
      </c>
      <c r="J51" s="71"/>
      <c r="K51" s="52">
        <f t="shared" si="3"/>
        <v>0</v>
      </c>
      <c r="L51" s="71"/>
      <c r="M51" s="51">
        <f t="shared" si="11"/>
        <v>0</v>
      </c>
      <c r="N51" s="130">
        <v>90000000</v>
      </c>
      <c r="O51" s="130">
        <v>9800000</v>
      </c>
      <c r="P51" s="126">
        <f t="shared" si="4"/>
        <v>0.10888888888888888</v>
      </c>
      <c r="Q51" s="287">
        <v>0</v>
      </c>
      <c r="R51" s="278">
        <f t="shared" si="5"/>
        <v>0</v>
      </c>
      <c r="S51" s="288"/>
    </row>
    <row r="52" spans="1:19" s="15" customFormat="1" ht="15" customHeight="1" x14ac:dyDescent="0.25">
      <c r="A52" s="299" t="s">
        <v>91</v>
      </c>
      <c r="B52" s="36"/>
      <c r="C52" s="80">
        <v>3</v>
      </c>
      <c r="D52" s="72">
        <v>1</v>
      </c>
      <c r="E52" s="52">
        <f t="shared" si="6"/>
        <v>2.6666666666666665E-2</v>
      </c>
      <c r="F52" s="71"/>
      <c r="G52" s="52">
        <f t="shared" si="1"/>
        <v>0</v>
      </c>
      <c r="H52" s="55">
        <f t="shared" si="10"/>
        <v>1</v>
      </c>
      <c r="I52" s="52">
        <f t="shared" si="8"/>
        <v>2.6666666666666665E-2</v>
      </c>
      <c r="J52" s="71"/>
      <c r="K52" s="52">
        <f t="shared" si="3"/>
        <v>0</v>
      </c>
      <c r="L52" s="71">
        <v>2</v>
      </c>
      <c r="M52" s="51">
        <f t="shared" si="11"/>
        <v>5.333333333333333E-2</v>
      </c>
      <c r="N52" s="130">
        <v>360000000</v>
      </c>
      <c r="O52" s="130">
        <v>41000000</v>
      </c>
      <c r="P52" s="126">
        <f t="shared" si="4"/>
        <v>0.11388888888888889</v>
      </c>
      <c r="Q52" s="287">
        <v>0</v>
      </c>
      <c r="R52" s="278">
        <f t="shared" si="5"/>
        <v>0</v>
      </c>
      <c r="S52" s="288"/>
    </row>
    <row r="53" spans="1:19" s="15" customFormat="1" ht="15.75" thickBot="1" x14ac:dyDescent="0.3">
      <c r="A53" s="306" t="s">
        <v>92</v>
      </c>
      <c r="B53" s="307"/>
      <c r="C53" s="85">
        <v>1</v>
      </c>
      <c r="D53" s="82"/>
      <c r="E53" s="53">
        <f t="shared" si="6"/>
        <v>0</v>
      </c>
      <c r="F53" s="81"/>
      <c r="G53" s="53">
        <f t="shared" si="1"/>
        <v>0</v>
      </c>
      <c r="H53" s="56">
        <f t="shared" si="10"/>
        <v>0</v>
      </c>
      <c r="I53" s="53">
        <f t="shared" si="8"/>
        <v>0</v>
      </c>
      <c r="J53" s="81"/>
      <c r="K53" s="53">
        <f t="shared" si="3"/>
        <v>0</v>
      </c>
      <c r="L53" s="71">
        <v>1</v>
      </c>
      <c r="M53" s="51">
        <f t="shared" si="11"/>
        <v>0.08</v>
      </c>
      <c r="N53" s="130">
        <v>200000000</v>
      </c>
      <c r="O53" s="130">
        <v>0</v>
      </c>
      <c r="P53" s="127">
        <f t="shared" si="4"/>
        <v>0</v>
      </c>
      <c r="Q53" s="287">
        <v>0</v>
      </c>
      <c r="R53" s="278" t="e">
        <f t="shared" si="5"/>
        <v>#DIV/0!</v>
      </c>
      <c r="S53" s="288"/>
    </row>
    <row r="54" spans="1:19" s="69" customFormat="1" ht="27" customHeight="1" thickBot="1" x14ac:dyDescent="0.35">
      <c r="A54" s="142" t="s">
        <v>13</v>
      </c>
      <c r="B54" s="143"/>
      <c r="C54" s="62">
        <f>SUM(C9,C23,C30,C33)</f>
        <v>455</v>
      </c>
      <c r="D54" s="66">
        <f>SUM(D9,D23,D30,D33)</f>
        <v>161</v>
      </c>
      <c r="E54" s="64">
        <f>((D54/$C54)*$B$7)</f>
        <v>2.8307692307692311E-2</v>
      </c>
      <c r="F54" s="63">
        <f>SUM(F9,F23,F30,F33,)</f>
        <v>8</v>
      </c>
      <c r="G54" s="64">
        <f>((F54/$C54)*$B$7)</f>
        <v>1.4065934065934065E-3</v>
      </c>
      <c r="H54" s="63">
        <f>D54+F54</f>
        <v>169</v>
      </c>
      <c r="I54" s="64">
        <f t="shared" si="8"/>
        <v>2.9714285714285717E-2</v>
      </c>
      <c r="J54" s="63">
        <f>SUM(J9,J23,J30,J33)</f>
        <v>30</v>
      </c>
      <c r="K54" s="65">
        <f>((J54/$C54)*$B$7)</f>
        <v>5.2747252747252747E-3</v>
      </c>
      <c r="L54" s="66">
        <f>SUM(L9,L23,L30,L33,)</f>
        <v>256</v>
      </c>
      <c r="M54" s="67">
        <f>((L54/$C54)*$B$7)</f>
        <v>4.501098901098901E-2</v>
      </c>
      <c r="N54" s="118">
        <f>SUM(N9,N23,N30,N33)</f>
        <v>921445526754.59998</v>
      </c>
      <c r="O54" s="118">
        <f>SUM(O9,O23,O30,O33)</f>
        <v>36300414900.300003</v>
      </c>
      <c r="P54" s="68">
        <f>O54/N54</f>
        <v>3.9395074202761372E-2</v>
      </c>
      <c r="Q54" s="124">
        <f>SUM(Q9+Q23+Q30+Q33)</f>
        <v>22574244169.529999</v>
      </c>
      <c r="R54" s="290">
        <f t="shared" ref="R54" si="12">Q54/O54</f>
        <v>0.62187289681208124</v>
      </c>
      <c r="S54" s="139"/>
    </row>
    <row r="55" spans="1:19" x14ac:dyDescent="0.25">
      <c r="C55" s="10"/>
      <c r="D55" s="14"/>
      <c r="E55" s="20"/>
      <c r="F55" s="10"/>
      <c r="I55" s="10"/>
      <c r="J55" s="10"/>
      <c r="L55" s="10"/>
    </row>
  </sheetData>
  <mergeCells count="21">
    <mergeCell ref="B1:S1"/>
    <mergeCell ref="B2:S2"/>
    <mergeCell ref="A1:A5"/>
    <mergeCell ref="Q4:S4"/>
    <mergeCell ref="Q5:S5"/>
    <mergeCell ref="K4:P4"/>
    <mergeCell ref="K5:P5"/>
    <mergeCell ref="D4:J4"/>
    <mergeCell ref="D5:J5"/>
    <mergeCell ref="B5:C5"/>
    <mergeCell ref="B4:C4"/>
    <mergeCell ref="A8:B8"/>
    <mergeCell ref="A54:B54"/>
    <mergeCell ref="C7:M7"/>
    <mergeCell ref="B3:S3"/>
    <mergeCell ref="N7:R7"/>
    <mergeCell ref="A10:B10"/>
    <mergeCell ref="A19:B19"/>
    <mergeCell ref="A20:B20"/>
    <mergeCell ref="A21:B21"/>
    <mergeCell ref="A22:B22"/>
  </mergeCells>
  <pageMargins left="0.25" right="0.25" top="0.3" bottom="0.3" header="0.3" footer="0.3"/>
  <pageSetup paperSize="5" scale="49" orientation="landscape" horizontalDpi="1200" verticalDpi="1200" r:id="rId1"/>
  <ignoredErrors>
    <ignoredError sqref="C23 F54 J54 L54 G9 I9 K9 F23:H23 K23:M23 G30 K30:M30 K33:M33 F33:H33 E33 P33 P9 E30 E23 E9 M9" formula="1"/>
    <ignoredError sqref="R9:R19 P10:P19 P24:P29 P31 P35:P53 R23:R31 R33:R54" evalError="1"/>
    <ignoredError sqref="I24:I30 I31 I34:I53 P23 P30 I23 I33" evalError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0" zoomScale="115" zoomScaleNormal="115" workbookViewId="0">
      <selection activeCell="G37" sqref="G37"/>
    </sheetView>
  </sheetViews>
  <sheetFormatPr baseColWidth="10" defaultRowHeight="15" x14ac:dyDescent="0.25"/>
  <cols>
    <col min="12" max="12" width="11.42578125" customWidth="1"/>
    <col min="13" max="13" width="29.140625" customWidth="1"/>
    <col min="269" max="269" width="29.140625" customWidth="1"/>
    <col min="525" max="525" width="29.140625" customWidth="1"/>
    <col min="781" max="781" width="29.140625" customWidth="1"/>
    <col min="1037" max="1037" width="29.140625" customWidth="1"/>
    <col min="1293" max="1293" width="29.140625" customWidth="1"/>
    <col min="1549" max="1549" width="29.140625" customWidth="1"/>
    <col min="1805" max="1805" width="29.140625" customWidth="1"/>
    <col min="2061" max="2061" width="29.140625" customWidth="1"/>
    <col min="2317" max="2317" width="29.140625" customWidth="1"/>
    <col min="2573" max="2573" width="29.140625" customWidth="1"/>
    <col min="2829" max="2829" width="29.140625" customWidth="1"/>
    <col min="3085" max="3085" width="29.140625" customWidth="1"/>
    <col min="3341" max="3341" width="29.140625" customWidth="1"/>
    <col min="3597" max="3597" width="29.140625" customWidth="1"/>
    <col min="3853" max="3853" width="29.140625" customWidth="1"/>
    <col min="4109" max="4109" width="29.140625" customWidth="1"/>
    <col min="4365" max="4365" width="29.140625" customWidth="1"/>
    <col min="4621" max="4621" width="29.140625" customWidth="1"/>
    <col min="4877" max="4877" width="29.140625" customWidth="1"/>
    <col min="5133" max="5133" width="29.140625" customWidth="1"/>
    <col min="5389" max="5389" width="29.140625" customWidth="1"/>
    <col min="5645" max="5645" width="29.140625" customWidth="1"/>
    <col min="5901" max="5901" width="29.140625" customWidth="1"/>
    <col min="6157" max="6157" width="29.140625" customWidth="1"/>
    <col min="6413" max="6413" width="29.140625" customWidth="1"/>
    <col min="6669" max="6669" width="29.140625" customWidth="1"/>
    <col min="6925" max="6925" width="29.140625" customWidth="1"/>
    <col min="7181" max="7181" width="29.140625" customWidth="1"/>
    <col min="7437" max="7437" width="29.140625" customWidth="1"/>
    <col min="7693" max="7693" width="29.140625" customWidth="1"/>
    <col min="7949" max="7949" width="29.140625" customWidth="1"/>
    <col min="8205" max="8205" width="29.140625" customWidth="1"/>
    <col min="8461" max="8461" width="29.140625" customWidth="1"/>
    <col min="8717" max="8717" width="29.140625" customWidth="1"/>
    <col min="8973" max="8973" width="29.140625" customWidth="1"/>
    <col min="9229" max="9229" width="29.140625" customWidth="1"/>
    <col min="9485" max="9485" width="29.140625" customWidth="1"/>
    <col min="9741" max="9741" width="29.140625" customWidth="1"/>
    <col min="9997" max="9997" width="29.140625" customWidth="1"/>
    <col min="10253" max="10253" width="29.140625" customWidth="1"/>
    <col min="10509" max="10509" width="29.140625" customWidth="1"/>
    <col min="10765" max="10765" width="29.140625" customWidth="1"/>
    <col min="11021" max="11021" width="29.140625" customWidth="1"/>
    <col min="11277" max="11277" width="29.140625" customWidth="1"/>
    <col min="11533" max="11533" width="29.140625" customWidth="1"/>
    <col min="11789" max="11789" width="29.140625" customWidth="1"/>
    <col min="12045" max="12045" width="29.140625" customWidth="1"/>
    <col min="12301" max="12301" width="29.140625" customWidth="1"/>
    <col min="12557" max="12557" width="29.140625" customWidth="1"/>
    <col min="12813" max="12813" width="29.140625" customWidth="1"/>
    <col min="13069" max="13069" width="29.140625" customWidth="1"/>
    <col min="13325" max="13325" width="29.140625" customWidth="1"/>
    <col min="13581" max="13581" width="29.140625" customWidth="1"/>
    <col min="13837" max="13837" width="29.140625" customWidth="1"/>
    <col min="14093" max="14093" width="29.140625" customWidth="1"/>
    <col min="14349" max="14349" width="29.140625" customWidth="1"/>
    <col min="14605" max="14605" width="29.140625" customWidth="1"/>
    <col min="14861" max="14861" width="29.140625" customWidth="1"/>
    <col min="15117" max="15117" width="29.140625" customWidth="1"/>
    <col min="15373" max="15373" width="29.140625" customWidth="1"/>
    <col min="15629" max="15629" width="29.140625" customWidth="1"/>
    <col min="15885" max="15885" width="29.140625" customWidth="1"/>
    <col min="16141" max="16141" width="29.140625" customWidth="1"/>
  </cols>
  <sheetData>
    <row r="1" spans="1:15" x14ac:dyDescent="0.25">
      <c r="A1" s="207"/>
      <c r="B1" s="208"/>
      <c r="C1" s="213" t="s">
        <v>49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1:15" ht="15.75" x14ac:dyDescent="0.3">
      <c r="A2" s="209"/>
      <c r="B2" s="210"/>
      <c r="C2" s="216" t="s">
        <v>17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</row>
    <row r="3" spans="1:15" x14ac:dyDescent="0.25">
      <c r="A3" s="209"/>
      <c r="B3" s="210"/>
      <c r="C3" s="219" t="s">
        <v>35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5" x14ac:dyDescent="0.25">
      <c r="A4" s="209"/>
      <c r="B4" s="210"/>
      <c r="C4" s="222" t="s">
        <v>47</v>
      </c>
      <c r="D4" s="223"/>
      <c r="E4" s="224"/>
      <c r="F4" s="225" t="s">
        <v>19</v>
      </c>
      <c r="G4" s="226"/>
      <c r="H4" s="227"/>
      <c r="I4" s="225" t="s">
        <v>48</v>
      </c>
      <c r="J4" s="228"/>
      <c r="K4" s="229"/>
      <c r="L4" s="230" t="s">
        <v>15</v>
      </c>
      <c r="M4" s="223"/>
      <c r="N4" s="224"/>
    </row>
    <row r="5" spans="1:15" x14ac:dyDescent="0.25">
      <c r="A5" s="211"/>
      <c r="B5" s="212"/>
      <c r="C5" s="231">
        <v>44609</v>
      </c>
      <c r="D5" s="232"/>
      <c r="E5" s="233"/>
      <c r="F5" s="234" t="s">
        <v>44</v>
      </c>
      <c r="G5" s="235"/>
      <c r="H5" s="236"/>
      <c r="I5" s="237" t="s">
        <v>46</v>
      </c>
      <c r="J5" s="238"/>
      <c r="K5" s="239"/>
      <c r="L5" s="240"/>
      <c r="M5" s="232"/>
      <c r="N5" s="233"/>
    </row>
    <row r="6" spans="1:1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5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N10" s="26"/>
    </row>
    <row r="11" spans="1:15" x14ac:dyDescent="0.25">
      <c r="A11" s="26"/>
      <c r="B11" s="204" t="s">
        <v>21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6"/>
    </row>
    <row r="12" spans="1:15" x14ac:dyDescent="0.25">
      <c r="A12" s="26"/>
      <c r="B12" s="26"/>
      <c r="C12" s="205"/>
      <c r="D12" s="205"/>
      <c r="E12" s="205"/>
      <c r="F12" s="205"/>
      <c r="G12" s="205"/>
      <c r="H12" s="205"/>
      <c r="I12" s="205"/>
      <c r="J12" s="26"/>
      <c r="K12" s="26"/>
      <c r="L12" s="26"/>
      <c r="M12" s="26"/>
      <c r="N12" s="26"/>
    </row>
    <row r="13" spans="1:15" ht="38.25" x14ac:dyDescent="0.25">
      <c r="A13" s="26"/>
      <c r="B13" s="27" t="s">
        <v>22</v>
      </c>
      <c r="C13" s="206" t="s">
        <v>23</v>
      </c>
      <c r="D13" s="206"/>
      <c r="E13" s="206"/>
      <c r="F13" s="206"/>
      <c r="G13" s="206"/>
      <c r="H13" s="206"/>
      <c r="I13" s="206"/>
      <c r="J13" s="206" t="s">
        <v>24</v>
      </c>
      <c r="K13" s="206"/>
      <c r="L13" s="206" t="s">
        <v>25</v>
      </c>
      <c r="M13" s="206"/>
      <c r="N13" s="26"/>
    </row>
    <row r="14" spans="1:15" x14ac:dyDescent="0.25">
      <c r="A14" s="26"/>
      <c r="B14" s="28"/>
      <c r="C14" s="194"/>
      <c r="D14" s="194"/>
      <c r="E14" s="194"/>
      <c r="F14" s="194"/>
      <c r="G14" s="194"/>
      <c r="H14" s="194"/>
      <c r="I14" s="194"/>
      <c r="J14" s="195"/>
      <c r="K14" s="196"/>
      <c r="L14" s="197"/>
      <c r="M14" s="197"/>
      <c r="N14" s="26"/>
      <c r="O14" s="26"/>
    </row>
    <row r="15" spans="1:15" x14ac:dyDescent="0.25">
      <c r="A15" s="26"/>
      <c r="B15" s="28"/>
      <c r="C15" s="194"/>
      <c r="D15" s="194"/>
      <c r="E15" s="194"/>
      <c r="F15" s="194"/>
      <c r="G15" s="194"/>
      <c r="H15" s="194"/>
      <c r="I15" s="194"/>
      <c r="J15" s="195"/>
      <c r="K15" s="196"/>
      <c r="L15" s="197"/>
      <c r="M15" s="197"/>
      <c r="N15" s="26"/>
    </row>
    <row r="16" spans="1:15" x14ac:dyDescent="0.25">
      <c r="A16" s="26"/>
      <c r="B16" s="28"/>
      <c r="C16" s="194"/>
      <c r="D16" s="194"/>
      <c r="E16" s="194"/>
      <c r="F16" s="194"/>
      <c r="G16" s="194"/>
      <c r="H16" s="194"/>
      <c r="I16" s="194"/>
      <c r="J16" s="195"/>
      <c r="K16" s="196"/>
      <c r="L16" s="197"/>
      <c r="M16" s="197"/>
      <c r="N16" s="26"/>
    </row>
    <row r="17" spans="1:14" x14ac:dyDescent="0.25">
      <c r="A17" s="26"/>
      <c r="B17" s="28"/>
      <c r="C17" s="194"/>
      <c r="D17" s="194"/>
      <c r="E17" s="194"/>
      <c r="F17" s="194"/>
      <c r="G17" s="194"/>
      <c r="H17" s="194"/>
      <c r="I17" s="194"/>
      <c r="J17" s="195"/>
      <c r="K17" s="196"/>
      <c r="L17" s="197"/>
      <c r="M17" s="197"/>
      <c r="N17" s="26"/>
    </row>
    <row r="18" spans="1:14" x14ac:dyDescent="0.25">
      <c r="A18" s="26"/>
      <c r="B18" s="28"/>
      <c r="C18" s="194"/>
      <c r="D18" s="194"/>
      <c r="E18" s="194"/>
      <c r="F18" s="194"/>
      <c r="G18" s="194"/>
      <c r="H18" s="194"/>
      <c r="I18" s="194"/>
      <c r="J18" s="195"/>
      <c r="K18" s="196"/>
      <c r="L18" s="197"/>
      <c r="M18" s="197"/>
      <c r="N18" s="26"/>
    </row>
    <row r="19" spans="1:14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25">
      <c r="A26" s="26"/>
      <c r="B26" s="26"/>
      <c r="C26" s="198" t="s">
        <v>26</v>
      </c>
      <c r="D26" s="199"/>
      <c r="E26" s="200"/>
      <c r="F26" s="198" t="s">
        <v>27</v>
      </c>
      <c r="G26" s="199"/>
      <c r="H26" s="199"/>
      <c r="I26" s="200"/>
      <c r="J26" s="198" t="s">
        <v>28</v>
      </c>
      <c r="K26" s="199"/>
      <c r="L26" s="200"/>
      <c r="M26" s="26"/>
      <c r="N26" s="26"/>
    </row>
    <row r="27" spans="1:14" x14ac:dyDescent="0.25">
      <c r="A27" s="26"/>
      <c r="B27" s="26"/>
      <c r="C27" s="201"/>
      <c r="D27" s="202"/>
      <c r="E27" s="203"/>
      <c r="F27" s="201"/>
      <c r="G27" s="202"/>
      <c r="H27" s="202"/>
      <c r="I27" s="203"/>
      <c r="J27" s="201"/>
      <c r="K27" s="202"/>
      <c r="L27" s="203"/>
      <c r="M27" s="26"/>
      <c r="N27" s="26"/>
    </row>
    <row r="28" spans="1:14" ht="15.75" x14ac:dyDescent="0.3">
      <c r="A28" s="26"/>
      <c r="B28" s="26"/>
      <c r="C28" s="180" t="s">
        <v>50</v>
      </c>
      <c r="D28" s="181"/>
      <c r="E28" s="182"/>
      <c r="F28" s="183" t="s">
        <v>52</v>
      </c>
      <c r="G28" s="184"/>
      <c r="H28" s="184"/>
      <c r="I28" s="185"/>
      <c r="J28" s="183" t="s">
        <v>52</v>
      </c>
      <c r="K28" s="186"/>
      <c r="L28" s="187"/>
      <c r="M28" s="26"/>
      <c r="N28" s="26"/>
    </row>
    <row r="29" spans="1:14" x14ac:dyDescent="0.25">
      <c r="A29" s="26"/>
      <c r="B29" s="26"/>
      <c r="C29" s="188" t="s">
        <v>32</v>
      </c>
      <c r="D29" s="189"/>
      <c r="E29" s="190"/>
      <c r="F29" s="191" t="s">
        <v>51</v>
      </c>
      <c r="G29" s="192"/>
      <c r="H29" s="192"/>
      <c r="I29" s="193"/>
      <c r="J29" s="188" t="s">
        <v>53</v>
      </c>
      <c r="K29" s="189"/>
      <c r="L29" s="190"/>
      <c r="M29" s="26"/>
      <c r="N29" s="26"/>
    </row>
    <row r="30" spans="1:14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mergeCells count="41">
    <mergeCell ref="A1:B5"/>
    <mergeCell ref="C1:N1"/>
    <mergeCell ref="C2:N2"/>
    <mergeCell ref="C3:N3"/>
    <mergeCell ref="C4:E4"/>
    <mergeCell ref="F4:H4"/>
    <mergeCell ref="I4:K4"/>
    <mergeCell ref="L4:N4"/>
    <mergeCell ref="C5:E5"/>
    <mergeCell ref="F5:H5"/>
    <mergeCell ref="I5:K5"/>
    <mergeCell ref="L5:N5"/>
    <mergeCell ref="B11:M11"/>
    <mergeCell ref="C14:I14"/>
    <mergeCell ref="J14:K14"/>
    <mergeCell ref="L14:M14"/>
    <mergeCell ref="C15:I15"/>
    <mergeCell ref="J15:K15"/>
    <mergeCell ref="L15:M15"/>
    <mergeCell ref="C12:I12"/>
    <mergeCell ref="C13:I13"/>
    <mergeCell ref="J13:K13"/>
    <mergeCell ref="L13:M13"/>
    <mergeCell ref="C16:I16"/>
    <mergeCell ref="J16:K16"/>
    <mergeCell ref="L16:M16"/>
    <mergeCell ref="C17:I17"/>
    <mergeCell ref="J17:K17"/>
    <mergeCell ref="L17:M17"/>
    <mergeCell ref="C18:I18"/>
    <mergeCell ref="J18:K18"/>
    <mergeCell ref="L18:M18"/>
    <mergeCell ref="C26:E27"/>
    <mergeCell ref="F26:I27"/>
    <mergeCell ref="J26:L27"/>
    <mergeCell ref="C28:E28"/>
    <mergeCell ref="F28:I28"/>
    <mergeCell ref="J28:L28"/>
    <mergeCell ref="C29:E29"/>
    <mergeCell ref="F29:I29"/>
    <mergeCell ref="J29:L29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60" zoomScaleNormal="70" workbookViewId="0">
      <selection activeCell="C66" sqref="C66"/>
    </sheetView>
  </sheetViews>
  <sheetFormatPr baseColWidth="10" defaultRowHeight="15" x14ac:dyDescent="0.25"/>
  <cols>
    <col min="4" max="4" width="9.28515625" customWidth="1"/>
  </cols>
  <sheetData>
    <row r="1" spans="1:14" x14ac:dyDescent="0.25">
      <c r="A1" s="263"/>
      <c r="B1" s="263"/>
      <c r="C1" s="265" t="s">
        <v>14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15.75" x14ac:dyDescent="0.3">
      <c r="A2" s="263"/>
      <c r="B2" s="264"/>
      <c r="C2" s="266" t="s">
        <v>17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4" x14ac:dyDescent="0.25">
      <c r="A3" s="263"/>
      <c r="B3" s="264"/>
      <c r="C3" s="269" t="s">
        <v>35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</row>
    <row r="4" spans="1:14" ht="30" customHeight="1" x14ac:dyDescent="0.25">
      <c r="A4" s="263"/>
      <c r="B4" s="263"/>
      <c r="C4" s="272" t="s">
        <v>18</v>
      </c>
      <c r="D4" s="272"/>
      <c r="E4" s="272"/>
      <c r="F4" s="273" t="s">
        <v>19</v>
      </c>
      <c r="G4" s="273"/>
      <c r="H4" s="273"/>
      <c r="I4" s="273" t="s">
        <v>36</v>
      </c>
      <c r="J4" s="274"/>
      <c r="K4" s="274"/>
      <c r="L4" s="272" t="s">
        <v>20</v>
      </c>
      <c r="M4" s="272"/>
      <c r="N4" s="272"/>
    </row>
    <row r="11" spans="1:14" x14ac:dyDescent="0.25">
      <c r="B11" s="275" t="s">
        <v>21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spans="1:14" x14ac:dyDescent="0.25">
      <c r="C12" s="276"/>
      <c r="D12" s="276"/>
      <c r="E12" s="276"/>
      <c r="F12" s="276"/>
      <c r="G12" s="276"/>
      <c r="H12" s="276"/>
      <c r="I12" s="276"/>
    </row>
    <row r="13" spans="1:14" ht="38.25" x14ac:dyDescent="0.25">
      <c r="B13" s="1" t="s">
        <v>22</v>
      </c>
      <c r="C13" s="277" t="s">
        <v>23</v>
      </c>
      <c r="D13" s="277"/>
      <c r="E13" s="277"/>
      <c r="F13" s="277"/>
      <c r="G13" s="277"/>
      <c r="H13" s="277"/>
      <c r="I13" s="277"/>
      <c r="J13" s="277" t="s">
        <v>24</v>
      </c>
      <c r="K13" s="277"/>
      <c r="L13" s="277" t="s">
        <v>25</v>
      </c>
      <c r="M13" s="277"/>
    </row>
    <row r="14" spans="1:14" x14ac:dyDescent="0.25">
      <c r="B14" s="2"/>
      <c r="C14" s="259"/>
      <c r="D14" s="259"/>
      <c r="E14" s="259"/>
      <c r="F14" s="259"/>
      <c r="G14" s="259"/>
      <c r="H14" s="259"/>
      <c r="I14" s="259"/>
      <c r="J14" s="260"/>
      <c r="K14" s="261"/>
      <c r="L14" s="262"/>
      <c r="M14" s="262"/>
    </row>
    <row r="15" spans="1:14" x14ac:dyDescent="0.25">
      <c r="B15" s="2"/>
      <c r="C15" s="259"/>
      <c r="D15" s="259"/>
      <c r="E15" s="259"/>
      <c r="F15" s="259"/>
      <c r="G15" s="259"/>
      <c r="H15" s="259"/>
      <c r="I15" s="259"/>
      <c r="J15" s="260"/>
      <c r="K15" s="261"/>
      <c r="L15" s="262"/>
      <c r="M15" s="262"/>
    </row>
    <row r="16" spans="1:14" x14ac:dyDescent="0.25">
      <c r="B16" s="2"/>
      <c r="C16" s="259"/>
      <c r="D16" s="259"/>
      <c r="E16" s="259"/>
      <c r="F16" s="259"/>
      <c r="G16" s="259"/>
      <c r="H16" s="259"/>
      <c r="I16" s="259"/>
      <c r="J16" s="260"/>
      <c r="K16" s="261"/>
      <c r="L16" s="262"/>
      <c r="M16" s="262"/>
    </row>
    <row r="17" spans="2:13" x14ac:dyDescent="0.25">
      <c r="B17" s="2"/>
      <c r="C17" s="259"/>
      <c r="D17" s="259"/>
      <c r="E17" s="259"/>
      <c r="F17" s="259"/>
      <c r="G17" s="259"/>
      <c r="H17" s="259"/>
      <c r="I17" s="259"/>
      <c r="J17" s="260"/>
      <c r="K17" s="261"/>
      <c r="L17" s="262"/>
      <c r="M17" s="262"/>
    </row>
    <row r="18" spans="2:13" x14ac:dyDescent="0.25">
      <c r="B18" s="2"/>
      <c r="C18" s="259"/>
      <c r="D18" s="259"/>
      <c r="E18" s="259"/>
      <c r="F18" s="259"/>
      <c r="G18" s="259"/>
      <c r="H18" s="259"/>
      <c r="I18" s="259"/>
      <c r="J18" s="260"/>
      <c r="K18" s="261"/>
      <c r="L18" s="262"/>
      <c r="M18" s="262"/>
    </row>
    <row r="26" spans="2:13" x14ac:dyDescent="0.25">
      <c r="C26" s="247" t="s">
        <v>26</v>
      </c>
      <c r="D26" s="248"/>
      <c r="E26" s="249"/>
      <c r="F26" s="247" t="s">
        <v>27</v>
      </c>
      <c r="G26" s="248"/>
      <c r="H26" s="248"/>
      <c r="I26" s="249"/>
      <c r="J26" s="247" t="s">
        <v>28</v>
      </c>
      <c r="K26" s="248"/>
      <c r="L26" s="249"/>
    </row>
    <row r="27" spans="2:13" x14ac:dyDescent="0.25">
      <c r="C27" s="250"/>
      <c r="D27" s="251"/>
      <c r="E27" s="252"/>
      <c r="F27" s="250"/>
      <c r="G27" s="251"/>
      <c r="H27" s="251"/>
      <c r="I27" s="252"/>
      <c r="J27" s="250"/>
      <c r="K27" s="251"/>
      <c r="L27" s="252"/>
    </row>
    <row r="28" spans="2:13" ht="15.75" x14ac:dyDescent="0.3">
      <c r="C28" s="253" t="s">
        <v>29</v>
      </c>
      <c r="D28" s="254"/>
      <c r="E28" s="255"/>
      <c r="F28" s="256" t="s">
        <v>30</v>
      </c>
      <c r="G28" s="257"/>
      <c r="H28" s="257"/>
      <c r="I28" s="258"/>
      <c r="J28" s="256" t="s">
        <v>31</v>
      </c>
      <c r="K28" s="257"/>
      <c r="L28" s="258"/>
    </row>
    <row r="29" spans="2:13" x14ac:dyDescent="0.25">
      <c r="C29" s="188" t="s">
        <v>32</v>
      </c>
      <c r="D29" s="189"/>
      <c r="E29" s="190"/>
      <c r="F29" s="241" t="s">
        <v>33</v>
      </c>
      <c r="G29" s="242"/>
      <c r="H29" s="242"/>
      <c r="I29" s="243"/>
      <c r="J29" s="244" t="s">
        <v>34</v>
      </c>
      <c r="K29" s="245"/>
      <c r="L29" s="246"/>
    </row>
  </sheetData>
  <mergeCells count="37">
    <mergeCell ref="C14:I14"/>
    <mergeCell ref="J14:K14"/>
    <mergeCell ref="L14:M14"/>
    <mergeCell ref="A1:B4"/>
    <mergeCell ref="C1:N1"/>
    <mergeCell ref="C2:N2"/>
    <mergeCell ref="C3:N3"/>
    <mergeCell ref="C4:E4"/>
    <mergeCell ref="F4:H4"/>
    <mergeCell ref="I4:K4"/>
    <mergeCell ref="L4:N4"/>
    <mergeCell ref="B11:M11"/>
    <mergeCell ref="C12:I12"/>
    <mergeCell ref="C13:I13"/>
    <mergeCell ref="J13:K13"/>
    <mergeCell ref="L13:M13"/>
    <mergeCell ref="C15:I15"/>
    <mergeCell ref="J15:K15"/>
    <mergeCell ref="L15:M15"/>
    <mergeCell ref="C16:I16"/>
    <mergeCell ref="J16:K16"/>
    <mergeCell ref="L16:M16"/>
    <mergeCell ref="C17:I17"/>
    <mergeCell ref="J17:K17"/>
    <mergeCell ref="L17:M17"/>
    <mergeCell ref="C18:I18"/>
    <mergeCell ref="J18:K18"/>
    <mergeCell ref="L18:M18"/>
    <mergeCell ref="C29:E29"/>
    <mergeCell ref="F29:I29"/>
    <mergeCell ref="J29:L29"/>
    <mergeCell ref="C26:E27"/>
    <mergeCell ref="F26:I27"/>
    <mergeCell ref="J26:L27"/>
    <mergeCell ref="C28:E28"/>
    <mergeCell ref="F28:I28"/>
    <mergeCell ref="J28:L28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MENSUAL</vt:lpstr>
      <vt:lpstr>CONTROL CAMBIOS</vt:lpstr>
      <vt:lpstr>Oficio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2024-02-28T22:42:47Z</cp:lastPrinted>
  <dcterms:created xsi:type="dcterms:W3CDTF">2017-10-24T19:34:52Z</dcterms:created>
  <dcterms:modified xsi:type="dcterms:W3CDTF">2024-02-28T22:42:55Z</dcterms:modified>
</cp:coreProperties>
</file>