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hojas de captura MARZO 2024\MARZO\"/>
    </mc:Choice>
  </mc:AlternateContent>
  <bookViews>
    <workbookView xWindow="-105" yWindow="-105" windowWidth="23250" windowHeight="12570"/>
  </bookViews>
  <sheets>
    <sheet name="REPORTE MENSUAL marzo" sheetId="4" r:id="rId1"/>
    <sheet name="CONTROL CAMBIOS" sheetId="3" r:id="rId2"/>
    <sheet name="Oficio" sheetId="2" state="hidden" r:id="rId3"/>
  </sheets>
  <externalReferences>
    <externalReference r:id="rId4"/>
  </externalReferences>
  <definedNames>
    <definedName name="_xlnm._FilterDatabase" localSheetId="0" hidden="1">'REPORTE MENSUAL marzo'!$A$8:$Q$54</definedName>
    <definedName name="dependencias">[1]param!$F$2:$F$34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4" l="1"/>
  <c r="P21" i="4"/>
  <c r="P18" i="4"/>
  <c r="P19" i="4"/>
  <c r="C33" i="4" l="1"/>
  <c r="D23" i="4"/>
  <c r="R53" i="4" l="1"/>
  <c r="P53" i="4"/>
  <c r="M53" i="4"/>
  <c r="K53" i="4"/>
  <c r="H53" i="4"/>
  <c r="G53" i="4"/>
  <c r="I53" i="4" s="1"/>
  <c r="E53" i="4"/>
  <c r="R52" i="4"/>
  <c r="P52" i="4"/>
  <c r="M52" i="4"/>
  <c r="K52" i="4"/>
  <c r="H52" i="4"/>
  <c r="G52" i="4"/>
  <c r="I52" i="4" s="1"/>
  <c r="E52" i="4"/>
  <c r="R51" i="4"/>
  <c r="P51" i="4"/>
  <c r="M51" i="4"/>
  <c r="K51" i="4"/>
  <c r="H51" i="4"/>
  <c r="G51" i="4"/>
  <c r="E51" i="4"/>
  <c r="R50" i="4"/>
  <c r="P50" i="4"/>
  <c r="M50" i="4"/>
  <c r="K50" i="4"/>
  <c r="H50" i="4"/>
  <c r="G50" i="4"/>
  <c r="E50" i="4"/>
  <c r="R49" i="4"/>
  <c r="P49" i="4"/>
  <c r="M49" i="4"/>
  <c r="K49" i="4"/>
  <c r="H49" i="4"/>
  <c r="G49" i="4"/>
  <c r="I49" i="4" s="1"/>
  <c r="E49" i="4"/>
  <c r="R48" i="4"/>
  <c r="P48" i="4"/>
  <c r="M48" i="4"/>
  <c r="K48" i="4"/>
  <c r="H48" i="4"/>
  <c r="G48" i="4"/>
  <c r="I48" i="4" s="1"/>
  <c r="E48" i="4"/>
  <c r="R47" i="4"/>
  <c r="P47" i="4"/>
  <c r="M47" i="4"/>
  <c r="K47" i="4"/>
  <c r="H47" i="4"/>
  <c r="G47" i="4"/>
  <c r="I47" i="4" s="1"/>
  <c r="E47" i="4"/>
  <c r="R46" i="4"/>
  <c r="P46" i="4"/>
  <c r="M46" i="4"/>
  <c r="K46" i="4"/>
  <c r="H46" i="4"/>
  <c r="G46" i="4"/>
  <c r="I46" i="4" s="1"/>
  <c r="E46" i="4"/>
  <c r="R45" i="4"/>
  <c r="P45" i="4"/>
  <c r="M45" i="4"/>
  <c r="K45" i="4"/>
  <c r="H45" i="4"/>
  <c r="G45" i="4"/>
  <c r="I45" i="4" s="1"/>
  <c r="E45" i="4"/>
  <c r="R44" i="4"/>
  <c r="P44" i="4"/>
  <c r="M44" i="4"/>
  <c r="K44" i="4"/>
  <c r="H44" i="4"/>
  <c r="G44" i="4"/>
  <c r="E44" i="4"/>
  <c r="R43" i="4"/>
  <c r="P43" i="4"/>
  <c r="M43" i="4"/>
  <c r="K43" i="4"/>
  <c r="H43" i="4"/>
  <c r="G43" i="4"/>
  <c r="E43" i="4"/>
  <c r="R42" i="4"/>
  <c r="P42" i="4"/>
  <c r="M42" i="4"/>
  <c r="K42" i="4"/>
  <c r="H42" i="4"/>
  <c r="G42" i="4"/>
  <c r="I42" i="4" s="1"/>
  <c r="E42" i="4"/>
  <c r="R41" i="4"/>
  <c r="P41" i="4"/>
  <c r="M41" i="4"/>
  <c r="K41" i="4"/>
  <c r="H41" i="4"/>
  <c r="G41" i="4"/>
  <c r="I41" i="4" s="1"/>
  <c r="E41" i="4"/>
  <c r="R40" i="4"/>
  <c r="P40" i="4"/>
  <c r="M40" i="4"/>
  <c r="K40" i="4"/>
  <c r="H40" i="4"/>
  <c r="G40" i="4"/>
  <c r="I40" i="4" s="1"/>
  <c r="E40" i="4"/>
  <c r="R39" i="4"/>
  <c r="P39" i="4"/>
  <c r="M39" i="4"/>
  <c r="K39" i="4"/>
  <c r="H39" i="4"/>
  <c r="G39" i="4"/>
  <c r="I39" i="4" s="1"/>
  <c r="E39" i="4"/>
  <c r="R38" i="4"/>
  <c r="P38" i="4"/>
  <c r="M38" i="4"/>
  <c r="K38" i="4"/>
  <c r="H38" i="4"/>
  <c r="G38" i="4"/>
  <c r="I38" i="4" s="1"/>
  <c r="E38" i="4"/>
  <c r="R37" i="4"/>
  <c r="P37" i="4"/>
  <c r="M37" i="4"/>
  <c r="K37" i="4"/>
  <c r="H37" i="4"/>
  <c r="G37" i="4"/>
  <c r="I37" i="4" s="1"/>
  <c r="E37" i="4"/>
  <c r="R36" i="4"/>
  <c r="P36" i="4"/>
  <c r="M36" i="4"/>
  <c r="K36" i="4"/>
  <c r="H36" i="4"/>
  <c r="G36" i="4"/>
  <c r="I36" i="4" s="1"/>
  <c r="E36" i="4"/>
  <c r="R35" i="4"/>
  <c r="P35" i="4"/>
  <c r="M35" i="4"/>
  <c r="K35" i="4"/>
  <c r="H35" i="4"/>
  <c r="G35" i="4"/>
  <c r="I35" i="4" s="1"/>
  <c r="E35" i="4"/>
  <c r="R34" i="4"/>
  <c r="P34" i="4"/>
  <c r="M34" i="4"/>
  <c r="K34" i="4"/>
  <c r="H34" i="4"/>
  <c r="G34" i="4"/>
  <c r="E34" i="4"/>
  <c r="Q33" i="4"/>
  <c r="O33" i="4"/>
  <c r="N33" i="4"/>
  <c r="L33" i="4"/>
  <c r="J33" i="4"/>
  <c r="F33" i="4"/>
  <c r="D33" i="4"/>
  <c r="M32" i="4"/>
  <c r="K32" i="4"/>
  <c r="H32" i="4"/>
  <c r="G32" i="4"/>
  <c r="I32" i="4" s="1"/>
  <c r="E32" i="4"/>
  <c r="R31" i="4"/>
  <c r="P31" i="4"/>
  <c r="M31" i="4"/>
  <c r="K31" i="4"/>
  <c r="H31" i="4"/>
  <c r="G31" i="4"/>
  <c r="E31" i="4"/>
  <c r="Q30" i="4"/>
  <c r="R30" i="4" s="1"/>
  <c r="O30" i="4"/>
  <c r="N30" i="4"/>
  <c r="L30" i="4"/>
  <c r="M30" i="4" s="1"/>
  <c r="J30" i="4"/>
  <c r="F30" i="4"/>
  <c r="G30" i="4" s="1"/>
  <c r="D30" i="4"/>
  <c r="E30" i="4" s="1"/>
  <c r="C30" i="4"/>
  <c r="R29" i="4"/>
  <c r="P29" i="4"/>
  <c r="M29" i="4"/>
  <c r="K29" i="4"/>
  <c r="H29" i="4"/>
  <c r="H23" i="4" s="1"/>
  <c r="G29" i="4"/>
  <c r="I29" i="4" s="1"/>
  <c r="E29" i="4"/>
  <c r="R28" i="4"/>
  <c r="P28" i="4"/>
  <c r="M28" i="4"/>
  <c r="K28" i="4"/>
  <c r="H28" i="4"/>
  <c r="G28" i="4"/>
  <c r="E28" i="4"/>
  <c r="R27" i="4"/>
  <c r="P27" i="4"/>
  <c r="M27" i="4"/>
  <c r="K27" i="4"/>
  <c r="H27" i="4"/>
  <c r="G27" i="4"/>
  <c r="E27" i="4"/>
  <c r="R26" i="4"/>
  <c r="P26" i="4"/>
  <c r="M26" i="4"/>
  <c r="K26" i="4"/>
  <c r="H26" i="4"/>
  <c r="G26" i="4"/>
  <c r="E26" i="4"/>
  <c r="R25" i="4"/>
  <c r="P25" i="4"/>
  <c r="M25" i="4"/>
  <c r="K25" i="4"/>
  <c r="H25" i="4"/>
  <c r="G25" i="4"/>
  <c r="E25" i="4"/>
  <c r="R24" i="4"/>
  <c r="P24" i="4"/>
  <c r="M24" i="4"/>
  <c r="K24" i="4"/>
  <c r="H24" i="4"/>
  <c r="G24" i="4"/>
  <c r="E24" i="4"/>
  <c r="Q23" i="4"/>
  <c r="O23" i="4"/>
  <c r="N23" i="4"/>
  <c r="L23" i="4"/>
  <c r="M23" i="4" s="1"/>
  <c r="J23" i="4"/>
  <c r="F23" i="4"/>
  <c r="G23" i="4" s="1"/>
  <c r="E23" i="4"/>
  <c r="C23" i="4"/>
  <c r="R22" i="4"/>
  <c r="P22" i="4"/>
  <c r="M22" i="4"/>
  <c r="K22" i="4"/>
  <c r="H22" i="4"/>
  <c r="G22" i="4"/>
  <c r="I22" i="4" s="1"/>
  <c r="E22" i="4"/>
  <c r="R21" i="4"/>
  <c r="M21" i="4"/>
  <c r="K21" i="4"/>
  <c r="H21" i="4"/>
  <c r="G21" i="4"/>
  <c r="E21" i="4"/>
  <c r="R20" i="4"/>
  <c r="P20" i="4"/>
  <c r="M20" i="4"/>
  <c r="K20" i="4"/>
  <c r="H20" i="4"/>
  <c r="G20" i="4"/>
  <c r="I20" i="4" s="1"/>
  <c r="E20" i="4"/>
  <c r="R19" i="4"/>
  <c r="M19" i="4"/>
  <c r="K19" i="4"/>
  <c r="H19" i="4"/>
  <c r="G19" i="4"/>
  <c r="E19" i="4"/>
  <c r="M18" i="4"/>
  <c r="K18" i="4"/>
  <c r="H18" i="4"/>
  <c r="G18" i="4"/>
  <c r="E18" i="4"/>
  <c r="R17" i="4"/>
  <c r="P17" i="4"/>
  <c r="M17" i="4"/>
  <c r="K17" i="4"/>
  <c r="H17" i="4"/>
  <c r="G17" i="4"/>
  <c r="E17" i="4"/>
  <c r="R16" i="4"/>
  <c r="P16" i="4"/>
  <c r="M16" i="4"/>
  <c r="K16" i="4"/>
  <c r="H16" i="4"/>
  <c r="G16" i="4"/>
  <c r="E16" i="4"/>
  <c r="R15" i="4"/>
  <c r="P15" i="4"/>
  <c r="M15" i="4"/>
  <c r="K15" i="4"/>
  <c r="H15" i="4"/>
  <c r="G15" i="4"/>
  <c r="E15" i="4"/>
  <c r="R14" i="4"/>
  <c r="P14" i="4"/>
  <c r="M14" i="4"/>
  <c r="K14" i="4"/>
  <c r="H14" i="4"/>
  <c r="G14" i="4"/>
  <c r="E14" i="4"/>
  <c r="R13" i="4"/>
  <c r="P13" i="4"/>
  <c r="M13" i="4"/>
  <c r="K13" i="4"/>
  <c r="H13" i="4"/>
  <c r="G13" i="4"/>
  <c r="I13" i="4" s="1"/>
  <c r="E13" i="4"/>
  <c r="R12" i="4"/>
  <c r="P12" i="4"/>
  <c r="M12" i="4"/>
  <c r="K12" i="4"/>
  <c r="H12" i="4"/>
  <c r="G12" i="4"/>
  <c r="E12" i="4"/>
  <c r="R11" i="4"/>
  <c r="P11" i="4"/>
  <c r="M11" i="4"/>
  <c r="K11" i="4"/>
  <c r="H11" i="4"/>
  <c r="G11" i="4"/>
  <c r="E11" i="4"/>
  <c r="R10" i="4"/>
  <c r="P10" i="4"/>
  <c r="M10" i="4"/>
  <c r="K10" i="4"/>
  <c r="H10" i="4"/>
  <c r="G10" i="4"/>
  <c r="E10" i="4"/>
  <c r="Q9" i="4"/>
  <c r="O9" i="4"/>
  <c r="N9" i="4"/>
  <c r="L9" i="4"/>
  <c r="J9" i="4"/>
  <c r="F9" i="4"/>
  <c r="D9" i="4"/>
  <c r="C9" i="4"/>
  <c r="C54" i="4" s="1"/>
  <c r="I34" i="4" l="1"/>
  <c r="I44" i="4"/>
  <c r="O54" i="4"/>
  <c r="R23" i="4"/>
  <c r="P23" i="4"/>
  <c r="Q54" i="4"/>
  <c r="N54" i="4"/>
  <c r="P30" i="4"/>
  <c r="P33" i="4"/>
  <c r="R33" i="4"/>
  <c r="R9" i="4"/>
  <c r="E9" i="4"/>
  <c r="M9" i="4"/>
  <c r="I51" i="4"/>
  <c r="K33" i="4"/>
  <c r="I50" i="4"/>
  <c r="G33" i="4"/>
  <c r="I43" i="4"/>
  <c r="F54" i="4"/>
  <c r="J54" i="4"/>
  <c r="H33" i="4"/>
  <c r="M33" i="4"/>
  <c r="K23" i="4"/>
  <c r="I25" i="4"/>
  <c r="I24" i="4"/>
  <c r="I21" i="4"/>
  <c r="I12" i="4"/>
  <c r="H30" i="4"/>
  <c r="K30" i="4"/>
  <c r="I19" i="4"/>
  <c r="I30" i="4"/>
  <c r="I28" i="4"/>
  <c r="I31" i="4"/>
  <c r="I27" i="4"/>
  <c r="I10" i="4"/>
  <c r="I23" i="4"/>
  <c r="I26" i="4"/>
  <c r="I18" i="4"/>
  <c r="I17" i="4"/>
  <c r="H9" i="4"/>
  <c r="I16" i="4"/>
  <c r="I15" i="4"/>
  <c r="I14" i="4"/>
  <c r="K9" i="4"/>
  <c r="G9" i="4"/>
  <c r="I11" i="4"/>
  <c r="P9" i="4"/>
  <c r="D54" i="4"/>
  <c r="L54" i="4"/>
  <c r="E33" i="4"/>
  <c r="P54" i="4" l="1"/>
  <c r="R54" i="4"/>
  <c r="I9" i="4"/>
  <c r="I33" i="4"/>
  <c r="K54" i="4"/>
  <c r="M54" i="4"/>
  <c r="G54" i="4"/>
  <c r="H54" i="4"/>
  <c r="E54" i="4"/>
  <c r="I54" i="4" l="1"/>
</calcChain>
</file>

<file path=xl/sharedStrings.xml><?xml version="1.0" encoding="utf-8"?>
<sst xmlns="http://schemas.openxmlformats.org/spreadsheetml/2006/main" count="120" uniqueCount="94">
  <si>
    <t>AVANCE FÍSICO (Metas de producto)</t>
  </si>
  <si>
    <t>AVANCE FINANCIERO (Fuente: Secretaría de Hacienda)</t>
  </si>
  <si>
    <t>DEPENDENCIAS</t>
  </si>
  <si>
    <t>METAS PROGRAMADAS</t>
  </si>
  <si>
    <t>CUMPLIDA</t>
  </si>
  <si>
    <t>%</t>
  </si>
  <si>
    <t>GESTIÓN NORMAL</t>
  </si>
  <si>
    <t>ATRASADA</t>
  </si>
  <si>
    <t>NO INICIADA</t>
  </si>
  <si>
    <t>TOTAL APROPIADO</t>
  </si>
  <si>
    <t>TOTAL COMPROMETIDO</t>
  </si>
  <si>
    <t>TOTAL OBLIGADO</t>
  </si>
  <si>
    <t>OBSERVACIONES</t>
  </si>
  <si>
    <t>Total general</t>
  </si>
  <si>
    <t>PROCESO PLANEACION ESTRATEGICA</t>
  </si>
  <si>
    <t>CONSECUTIVO</t>
  </si>
  <si>
    <t>NOMBRE DEL FORMATO:</t>
  </si>
  <si>
    <t>NOMBRE DEL FORMATO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</si>
  <si>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25-Oct-17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</si>
  <si>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01</t>
    </r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</si>
  <si>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</si>
  <si>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</si>
  <si>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</si>
  <si>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</si>
  <si>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</si>
  <si>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</si>
  <si>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Elaborado por:</t>
  </si>
  <si>
    <t>Revisado por:</t>
  </si>
  <si>
    <t>Aprobado por:</t>
  </si>
  <si>
    <t>JHONNY CARLOSAMA</t>
  </si>
  <si>
    <t xml:space="preserve">JAIME SANTACRUZ SANTACRUZ </t>
  </si>
  <si>
    <t>RAUL ALBERTO QUIJANO MELO</t>
  </si>
  <si>
    <t>Contratista OPGI</t>
  </si>
  <si>
    <t>Líder Proceso Mejora Continua</t>
  </si>
  <si>
    <t>Lider del Proceso Planeacion Estrategica</t>
  </si>
  <si>
    <t>REPORTE MENSUAL PRODUCTOS</t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</si>
  <si>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PE-F-023</t>
    </r>
  </si>
  <si>
    <t>DIMENSIÓN AMBIENTAL</t>
  </si>
  <si>
    <t>DIMENSIÓN ECONÓMICA</t>
  </si>
  <si>
    <t>DIMENSIÓN GERENCIA PÚBLICA</t>
  </si>
  <si>
    <t>DIMENSIÓN SOCIAL</t>
  </si>
  <si>
    <t xml:space="preserve">NIVEL DE CUMPLIMIENTO </t>
  </si>
  <si>
    <t>CODIGO</t>
  </si>
  <si>
    <t>VERSION</t>
  </si>
  <si>
    <t>02</t>
  </si>
  <si>
    <t>FECHA</t>
  </si>
  <si>
    <t>PE-F-023</t>
  </si>
  <si>
    <r>
      <rPr>
        <b/>
        <sz val="10"/>
        <rFont val="Century Gothic"/>
        <family val="2"/>
      </rPr>
      <t>FECHA</t>
    </r>
    <r>
      <rPr>
        <sz val="10"/>
        <rFont val="Century Gothic"/>
        <family val="2"/>
      </rPr>
      <t xml:space="preserve">
01-Feb-22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</si>
  <si>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PE-F-043</t>
    </r>
  </si>
  <si>
    <t>PROCESO PLANEACIÓN ESTRATÉGICA</t>
  </si>
  <si>
    <t>MARIO ANDRES BENAVIDES</t>
  </si>
  <si>
    <t>Jefe Oficina de Planeación de Gestión Institucional</t>
  </si>
  <si>
    <t>MARCELA SOFIA PEÑA TUPAZ</t>
  </si>
  <si>
    <t>Lider del Proceso Planeación Estratégica</t>
  </si>
  <si>
    <t>INVIPASTO</t>
  </si>
  <si>
    <t>Secretaría de Salud</t>
  </si>
  <si>
    <t>Secretaría de Bienestar Social</t>
  </si>
  <si>
    <t>Secretaría de Educacion Municipal</t>
  </si>
  <si>
    <t>Secretaría de la Mujer, Orientaciones Sexuales e Identidades de Género</t>
  </si>
  <si>
    <t>Dirección Administrativa de Juventud</t>
  </si>
  <si>
    <t>Secretaría de Gobierno-PAV</t>
  </si>
  <si>
    <t>Secretaría de Cultura</t>
  </si>
  <si>
    <t>Pasto Deporte</t>
  </si>
  <si>
    <t>Subsecretaría de Cultura Ciudadana</t>
  </si>
  <si>
    <t>AVANTE SETP</t>
  </si>
  <si>
    <t>Secretaría de Desarrollo Económico</t>
  </si>
  <si>
    <t>SEPAL</t>
  </si>
  <si>
    <t>Secretaría de Agricultura</t>
  </si>
  <si>
    <t>Dirección de Plazas de Mercado</t>
  </si>
  <si>
    <t>Secretaría de Tránsito y Transporte</t>
  </si>
  <si>
    <t>Secretaría de Gestión Ambiental</t>
  </si>
  <si>
    <t>EMAS</t>
  </si>
  <si>
    <t>EMPOPASTO S.A. E.S.P.</t>
  </si>
  <si>
    <t>Oficina de Comunicación Social</t>
  </si>
  <si>
    <t>Oficina de Control Interno</t>
  </si>
  <si>
    <t>Secretaría de Desarrollo Comunitario</t>
  </si>
  <si>
    <t>Secretaría de Gobierno</t>
  </si>
  <si>
    <t>Secretaría de Hacienda</t>
  </si>
  <si>
    <t>Secretaría de Infraestructura y Valorización</t>
  </si>
  <si>
    <t>Secretaría de Planeación</t>
  </si>
  <si>
    <t>Dirección para la Gestión del Riesgo de Desastres</t>
  </si>
  <si>
    <t>Oficina de Planeación de Gestión Institucional</t>
  </si>
  <si>
    <t>Oficina de Asuntos Internacionales</t>
  </si>
  <si>
    <t>Departamento de Contratación</t>
  </si>
  <si>
    <t>Oficina Jurídica del Despacho</t>
  </si>
  <si>
    <t>Dirección Administrativa de Control Interno Disciplinario</t>
  </si>
  <si>
    <t>Dirección Administrativa de Espacio Público</t>
  </si>
  <si>
    <t>Secretaría General - Sisbén</t>
  </si>
  <si>
    <t>Secretaría General - Almacén Bienes Inmuebles</t>
  </si>
  <si>
    <t>Secretaría General - Gestión Documental</t>
  </si>
  <si>
    <t>Secretaría General  - Unidad de Atención al Ciudadano</t>
  </si>
  <si>
    <t>Subsecretaría de Sistemas de Información</t>
  </si>
  <si>
    <t>Secretaría General - apoyo logístico (equipamento)</t>
  </si>
  <si>
    <t>Mes reportado: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</si>
</sst>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rgb="FF000000"/>
      <name val="Calibri"/>
      <family val="2"/>
    </font>
    <font>
      <b/>
      <sz val="8"/>
      <name val="Century Gothic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3">
    <xf numFmtId="0" fontId="0" fillId="0" borderId="0" xfId="0"/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1" fontId="1" fillId="2" borderId="0" xfId="0" applyNumberFormat="1" applyFont="1" applyFill="1"/>
    <xf numFmtId="0" fontId="1" fillId="0" borderId="0" xfId="0" applyFont="1"/>
    <xf numFmtId="0" fontId="1" fillId="8" borderId="0" xfId="0" applyFont="1" applyFill="1"/>
    <xf numFmtId="0" fontId="1" fillId="9" borderId="0" xfId="0" applyFont="1" applyFill="1"/>
    <xf numFmtId="41" fontId="0" fillId="2" borderId="0" xfId="0" applyNumberFormat="1" applyFill="1"/>
    <xf numFmtId="0" fontId="3" fillId="7" borderId="3" xfId="0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1" fillId="2" borderId="0" xfId="1" applyNumberFormat="1" applyFont="1" applyFill="1"/>
    <xf numFmtId="10" fontId="6" fillId="2" borderId="0" xfId="1" applyNumberFormat="1" applyFont="1" applyFill="1" applyBorder="1" applyAlignment="1" applyProtection="1">
      <alignment horizontal="center" vertical="center" wrapText="1"/>
    </xf>
    <xf numFmtId="10" fontId="0" fillId="2" borderId="0" xfId="1" applyNumberFormat="1" applyFont="1" applyFill="1"/>
    <xf numFmtId="10" fontId="1" fillId="2" borderId="0" xfId="1" applyNumberFormat="1" applyFont="1" applyFill="1"/>
    <xf numFmtId="10" fontId="6" fillId="2" borderId="0" xfId="1" applyNumberFormat="1" applyFont="1" applyFill="1" applyBorder="1" applyAlignment="1" applyProtection="1">
      <alignment horizontal="center" vertical="center"/>
    </xf>
    <xf numFmtId="10" fontId="3" fillId="6" borderId="2" xfId="1" applyNumberFormat="1" applyFont="1" applyFill="1" applyBorder="1" applyAlignment="1">
      <alignment horizontal="center" vertical="center" wrapText="1"/>
    </xf>
    <xf numFmtId="10" fontId="3" fillId="7" borderId="3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10" fontId="3" fillId="8" borderId="22" xfId="1" applyNumberFormat="1" applyFont="1" applyFill="1" applyBorder="1"/>
    <xf numFmtId="10" fontId="3" fillId="8" borderId="2" xfId="1" applyNumberFormat="1" applyFont="1" applyFill="1" applyBorder="1"/>
    <xf numFmtId="164" fontId="3" fillId="8" borderId="2" xfId="1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8" borderId="4" xfId="0" applyFill="1" applyBorder="1"/>
    <xf numFmtId="0" fontId="1" fillId="2" borderId="32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10" fontId="3" fillId="4" borderId="3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/>
    <xf numFmtId="41" fontId="3" fillId="8" borderId="26" xfId="0" applyNumberFormat="1" applyFont="1" applyFill="1" applyBorder="1"/>
    <xf numFmtId="41" fontId="3" fillId="8" borderId="2" xfId="0" applyNumberFormat="1" applyFont="1" applyFill="1" applyBorder="1"/>
    <xf numFmtId="41" fontId="3" fillId="8" borderId="22" xfId="0" applyNumberFormat="1" applyFont="1" applyFill="1" applyBorder="1"/>
    <xf numFmtId="41" fontId="3" fillId="9" borderId="22" xfId="0" applyNumberFormat="1" applyFont="1" applyFill="1" applyBorder="1"/>
    <xf numFmtId="10" fontId="1" fillId="0" borderId="34" xfId="1" applyNumberFormat="1" applyFont="1" applyFill="1" applyBorder="1"/>
    <xf numFmtId="10" fontId="1" fillId="0" borderId="6" xfId="1" applyNumberFormat="1" applyFont="1" applyFill="1" applyBorder="1"/>
    <xf numFmtId="10" fontId="1" fillId="0" borderId="29" xfId="1" applyNumberFormat="1" applyFont="1" applyFill="1" applyBorder="1"/>
    <xf numFmtId="0" fontId="1" fillId="0" borderId="27" xfId="1" applyNumberFormat="1" applyFont="1" applyFill="1" applyBorder="1"/>
    <xf numFmtId="0" fontId="1" fillId="0" borderId="28" xfId="1" applyNumberFormat="1" applyFont="1" applyFill="1" applyBorder="1"/>
    <xf numFmtId="0" fontId="3" fillId="8" borderId="35" xfId="1" applyNumberFormat="1" applyFont="1" applyFill="1" applyBorder="1"/>
    <xf numFmtId="0" fontId="3" fillId="6" borderId="3" xfId="0" applyFont="1" applyFill="1" applyBorder="1" applyAlignment="1">
      <alignment horizontal="center" vertical="center" wrapText="1"/>
    </xf>
    <xf numFmtId="10" fontId="3" fillId="8" borderId="21" xfId="1" applyNumberFormat="1" applyFont="1" applyFill="1" applyBorder="1"/>
    <xf numFmtId="10" fontId="3" fillId="10" borderId="22" xfId="1" applyNumberFormat="1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41" fontId="17" fillId="8" borderId="22" xfId="0" applyNumberFormat="1" applyFont="1" applyFill="1" applyBorder="1"/>
    <xf numFmtId="41" fontId="18" fillId="8" borderId="22" xfId="0" applyNumberFormat="1" applyFont="1" applyFill="1" applyBorder="1"/>
    <xf numFmtId="10" fontId="17" fillId="8" borderId="22" xfId="1" applyNumberFormat="1" applyFont="1" applyFill="1" applyBorder="1"/>
    <xf numFmtId="10" fontId="17" fillId="8" borderId="2" xfId="1" applyNumberFormat="1" applyFont="1" applyFill="1" applyBorder="1"/>
    <xf numFmtId="41" fontId="18" fillId="8" borderId="2" xfId="0" applyNumberFormat="1" applyFont="1" applyFill="1" applyBorder="1"/>
    <xf numFmtId="10" fontId="17" fillId="8" borderId="3" xfId="1" applyNumberFormat="1" applyFont="1" applyFill="1" applyBorder="1"/>
    <xf numFmtId="164" fontId="17" fillId="8" borderId="2" xfId="1" applyNumberFormat="1" applyFont="1" applyFill="1" applyBorder="1"/>
    <xf numFmtId="0" fontId="17" fillId="9" borderId="0" xfId="0" applyFont="1" applyFill="1"/>
    <xf numFmtId="0" fontId="3" fillId="2" borderId="31" xfId="0" applyFont="1" applyFill="1" applyBorder="1"/>
    <xf numFmtId="0" fontId="3" fillId="8" borderId="3" xfId="0" applyFont="1" applyFill="1" applyBorder="1"/>
    <xf numFmtId="0" fontId="1" fillId="0" borderId="10" xfId="1" applyNumberFormat="1" applyFont="1" applyFill="1" applyBorder="1"/>
    <xf numFmtId="10" fontId="1" fillId="0" borderId="49" xfId="1" applyNumberFormat="1" applyFont="1" applyFill="1" applyBorder="1"/>
    <xf numFmtId="165" fontId="17" fillId="8" borderId="22" xfId="0" applyNumberFormat="1" applyFont="1" applyFill="1" applyBorder="1"/>
    <xf numFmtId="165" fontId="3" fillId="8" borderId="2" xfId="0" applyNumberFormat="1" applyFont="1" applyFill="1" applyBorder="1"/>
    <xf numFmtId="165" fontId="3" fillId="8" borderId="22" xfId="0" applyNumberFormat="1" applyFont="1" applyFill="1" applyBorder="1"/>
    <xf numFmtId="165" fontId="3" fillId="9" borderId="2" xfId="0" applyNumberFormat="1" applyFont="1" applyFill="1" applyBorder="1"/>
    <xf numFmtId="165" fontId="3" fillId="9" borderId="33" xfId="0" applyNumberFormat="1" applyFont="1" applyFill="1" applyBorder="1"/>
    <xf numFmtId="165" fontId="3" fillId="9" borderId="22" xfId="0" applyNumberFormat="1" applyFont="1" applyFill="1" applyBorder="1"/>
    <xf numFmtId="165" fontId="17" fillId="8" borderId="2" xfId="0" applyNumberFormat="1" applyFont="1" applyFill="1" applyBorder="1"/>
    <xf numFmtId="164" fontId="1" fillId="0" borderId="4" xfId="1" applyNumberFormat="1" applyFont="1" applyFill="1" applyBorder="1"/>
    <xf numFmtId="164" fontId="1" fillId="0" borderId="24" xfId="1" applyNumberFormat="1" applyFont="1" applyFill="1" applyBorder="1"/>
    <xf numFmtId="43" fontId="0" fillId="0" borderId="8" xfId="3" applyFont="1" applyFill="1" applyBorder="1"/>
    <xf numFmtId="164" fontId="1" fillId="0" borderId="47" xfId="1" applyNumberFormat="1" applyFont="1" applyFill="1" applyBorder="1"/>
    <xf numFmtId="10" fontId="19" fillId="0" borderId="25" xfId="0" applyNumberFormat="1" applyFont="1" applyBorder="1" applyAlignment="1">
      <alignment horizontal="left"/>
    </xf>
    <xf numFmtId="0" fontId="17" fillId="8" borderId="21" xfId="0" applyFont="1" applyFill="1" applyBorder="1"/>
    <xf numFmtId="164" fontId="1" fillId="0" borderId="8" xfId="1" applyNumberFormat="1" applyFont="1" applyFill="1" applyBorder="1"/>
    <xf numFmtId="165" fontId="3" fillId="8" borderId="3" xfId="0" applyNumberFormat="1" applyFont="1" applyFill="1" applyBorder="1"/>
    <xf numFmtId="165" fontId="3" fillId="9" borderId="52" xfId="0" applyNumberFormat="1" applyFont="1" applyFill="1" applyBorder="1"/>
    <xf numFmtId="0" fontId="3" fillId="0" borderId="10" xfId="0" applyFont="1" applyBorder="1" applyAlignment="1">
      <alignment vertical="center" wrapText="1"/>
    </xf>
    <xf numFmtId="164" fontId="3" fillId="3" borderId="25" xfId="1" applyNumberFormat="1" applyFont="1" applyFill="1" applyBorder="1" applyAlignment="1">
      <alignment horizontal="center" vertical="center" wrapText="1"/>
    </xf>
    <xf numFmtId="164" fontId="17" fillId="8" borderId="21" xfId="1" applyNumberFormat="1" applyFont="1" applyFill="1" applyBorder="1"/>
    <xf numFmtId="164" fontId="3" fillId="8" borderId="8" xfId="1" applyNumberFormat="1" applyFont="1" applyFill="1" applyBorder="1"/>
    <xf numFmtId="0" fontId="3" fillId="9" borderId="52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10" fontId="1" fillId="0" borderId="47" xfId="1" applyNumberFormat="1" applyFont="1" applyFill="1" applyBorder="1"/>
    <xf numFmtId="0" fontId="1" fillId="0" borderId="16" xfId="1" applyNumberFormat="1" applyFont="1" applyFill="1" applyBorder="1"/>
    <xf numFmtId="10" fontId="1" fillId="0" borderId="30" xfId="1" applyNumberFormat="1" applyFont="1" applyFill="1" applyBorder="1"/>
    <xf numFmtId="10" fontId="1" fillId="0" borderId="50" xfId="1" applyNumberFormat="1" applyFont="1" applyFill="1" applyBorder="1"/>
    <xf numFmtId="0" fontId="1" fillId="0" borderId="17" xfId="1" applyNumberFormat="1" applyFont="1" applyFill="1" applyBorder="1"/>
    <xf numFmtId="10" fontId="1" fillId="0" borderId="4" xfId="1" applyNumberFormat="1" applyFont="1" applyFill="1" applyBorder="1"/>
    <xf numFmtId="10" fontId="1" fillId="0" borderId="5" xfId="1" applyNumberFormat="1" applyFont="1" applyFill="1" applyBorder="1"/>
    <xf numFmtId="0" fontId="1" fillId="0" borderId="37" xfId="1" applyNumberFormat="1" applyFont="1" applyFill="1" applyBorder="1"/>
    <xf numFmtId="10" fontId="1" fillId="0" borderId="42" xfId="1" applyNumberFormat="1" applyFont="1" applyFill="1" applyBorder="1"/>
    <xf numFmtId="10" fontId="1" fillId="0" borderId="0" xfId="1" applyNumberFormat="1" applyFont="1" applyFill="1" applyBorder="1"/>
    <xf numFmtId="10" fontId="1" fillId="0" borderId="51" xfId="1" applyNumberFormat="1" applyFont="1" applyFill="1" applyBorder="1"/>
    <xf numFmtId="0" fontId="1" fillId="0" borderId="38" xfId="1" applyNumberFormat="1" applyFont="1" applyFill="1" applyBorder="1"/>
    <xf numFmtId="10" fontId="1" fillId="0" borderId="24" xfId="1" applyNumberFormat="1" applyFont="1" applyFill="1" applyBorder="1"/>
    <xf numFmtId="10" fontId="1" fillId="0" borderId="45" xfId="1" applyNumberFormat="1" applyFont="1" applyFill="1" applyBorder="1"/>
    <xf numFmtId="43" fontId="0" fillId="0" borderId="8" xfId="4" applyFont="1" applyFill="1" applyBorder="1"/>
    <xf numFmtId="41" fontId="3" fillId="9" borderId="3" xfId="0" applyNumberFormat="1" applyFont="1" applyFill="1" applyBorder="1"/>
    <xf numFmtId="10" fontId="3" fillId="9" borderId="22" xfId="1" applyNumberFormat="1" applyFont="1" applyFill="1" applyBorder="1"/>
    <xf numFmtId="41" fontId="3" fillId="9" borderId="26" xfId="0" applyNumberFormat="1" applyFont="1" applyFill="1" applyBorder="1"/>
    <xf numFmtId="0" fontId="3" fillId="9" borderId="1" xfId="1" applyNumberFormat="1" applyFont="1" applyFill="1" applyBorder="1"/>
    <xf numFmtId="10" fontId="1" fillId="9" borderId="22" xfId="1" applyNumberFormat="1" applyFont="1" applyFill="1" applyBorder="1"/>
    <xf numFmtId="10" fontId="3" fillId="9" borderId="2" xfId="1" applyNumberFormat="1" applyFont="1" applyFill="1" applyBorder="1"/>
    <xf numFmtId="164" fontId="3" fillId="9" borderId="2" xfId="1" applyNumberFormat="1" applyFont="1" applyFill="1" applyBorder="1"/>
    <xf numFmtId="0" fontId="3" fillId="9" borderId="39" xfId="1" applyNumberFormat="1" applyFont="1" applyFill="1" applyBorder="1"/>
    <xf numFmtId="0" fontId="3" fillId="9" borderId="26" xfId="1" applyNumberFormat="1" applyFont="1" applyFill="1" applyBorder="1"/>
    <xf numFmtId="41" fontId="3" fillId="8" borderId="33" xfId="0" applyNumberFormat="1" applyFont="1" applyFill="1" applyBorder="1"/>
    <xf numFmtId="0" fontId="0" fillId="0" borderId="37" xfId="2" applyFont="1" applyFill="1" applyBorder="1" applyAlignment="1">
      <alignment horizontal="right" indent="1"/>
    </xf>
    <xf numFmtId="0" fontId="0" fillId="0" borderId="36" xfId="2" applyFont="1" applyFill="1" applyBorder="1" applyAlignment="1">
      <alignment horizontal="right" indent="1"/>
    </xf>
    <xf numFmtId="0" fontId="0" fillId="0" borderId="40" xfId="2" applyFont="1" applyFill="1" applyBorder="1" applyAlignment="1">
      <alignment horizontal="right" indent="1"/>
    </xf>
    <xf numFmtId="0" fontId="0" fillId="0" borderId="57" xfId="2" applyFont="1" applyFill="1" applyBorder="1" applyAlignment="1">
      <alignment horizontal="right" indent="1"/>
    </xf>
    <xf numFmtId="0" fontId="0" fillId="0" borderId="38" xfId="2" applyFont="1" applyFill="1" applyBorder="1" applyAlignment="1">
      <alignment horizontal="right" indent="1"/>
    </xf>
    <xf numFmtId="0" fontId="0" fillId="0" borderId="10" xfId="0" applyFill="1" applyBorder="1"/>
    <xf numFmtId="0" fontId="0" fillId="0" borderId="37" xfId="0" applyFill="1" applyBorder="1"/>
    <xf numFmtId="0" fontId="0" fillId="0" borderId="59" xfId="0" applyFill="1" applyBorder="1"/>
    <xf numFmtId="43" fontId="0" fillId="0" borderId="8" xfId="0" applyNumberFormat="1" applyFill="1" applyBorder="1"/>
    <xf numFmtId="43" fontId="15" fillId="0" borderId="7" xfId="4" applyFont="1" applyFill="1" applyBorder="1"/>
    <xf numFmtId="0" fontId="0" fillId="0" borderId="7" xfId="2" applyFont="1" applyFill="1" applyBorder="1" applyAlignment="1">
      <alignment horizontal="left"/>
    </xf>
    <xf numFmtId="0" fontId="1" fillId="0" borderId="16" xfId="0" applyFont="1" applyFill="1" applyBorder="1" applyAlignment="1">
      <alignment horizontal="left" indent="1"/>
    </xf>
    <xf numFmtId="0" fontId="0" fillId="0" borderId="36" xfId="0" applyFill="1" applyBorder="1"/>
    <xf numFmtId="43" fontId="0" fillId="0" borderId="7" xfId="0" applyNumberFormat="1" applyFill="1" applyBorder="1"/>
    <xf numFmtId="0" fontId="1" fillId="0" borderId="9" xfId="0" applyFont="1" applyFill="1" applyBorder="1" applyAlignment="1">
      <alignment horizontal="left" indent="1"/>
    </xf>
    <xf numFmtId="0" fontId="20" fillId="0" borderId="10" xfId="0" applyFont="1" applyFill="1" applyBorder="1"/>
    <xf numFmtId="0" fontId="15" fillId="0" borderId="10" xfId="2" applyFill="1" applyBorder="1"/>
    <xf numFmtId="0" fontId="15" fillId="0" borderId="36" xfId="2" applyFill="1" applyBorder="1"/>
    <xf numFmtId="0" fontId="15" fillId="0" borderId="59" xfId="2" applyFill="1" applyBorder="1"/>
    <xf numFmtId="165" fontId="15" fillId="0" borderId="8" xfId="2" applyNumberFormat="1" applyFill="1" applyBorder="1"/>
    <xf numFmtId="41" fontId="15" fillId="0" borderId="7" xfId="2" applyNumberFormat="1" applyFill="1" applyBorder="1"/>
    <xf numFmtId="0" fontId="15" fillId="0" borderId="17" xfId="2" applyFill="1" applyBorder="1"/>
    <xf numFmtId="0" fontId="15" fillId="0" borderId="38" xfId="2" applyFill="1" applyBorder="1"/>
    <xf numFmtId="0" fontId="15" fillId="0" borderId="44" xfId="2" applyFill="1" applyBorder="1"/>
    <xf numFmtId="10" fontId="1" fillId="0" borderId="48" xfId="1" applyNumberFormat="1" applyFont="1" applyFill="1" applyBorder="1"/>
    <xf numFmtId="43" fontId="15" fillId="0" borderId="8" xfId="2" applyNumberFormat="1" applyFill="1" applyBorder="1"/>
    <xf numFmtId="41" fontId="15" fillId="0" borderId="14" xfId="2" applyNumberFormat="1" applyFill="1" applyBorder="1"/>
    <xf numFmtId="0" fontId="0" fillId="0" borderId="5" xfId="2" applyFont="1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0" fontId="15" fillId="0" borderId="37" xfId="2" applyFill="1" applyBorder="1"/>
    <xf numFmtId="0" fontId="15" fillId="0" borderId="8" xfId="2" applyFill="1" applyBorder="1"/>
    <xf numFmtId="4" fontId="21" fillId="0" borderId="0" xfId="0" applyNumberFormat="1" applyFont="1" applyFill="1"/>
    <xf numFmtId="0" fontId="0" fillId="0" borderId="7" xfId="2" applyFont="1" applyFill="1" applyBorder="1" applyAlignment="1">
      <alignment horizontal="left" indent="1"/>
    </xf>
    <xf numFmtId="0" fontId="1" fillId="0" borderId="30" xfId="0" applyFont="1" applyFill="1" applyBorder="1" applyAlignment="1">
      <alignment horizontal="left" indent="1"/>
    </xf>
    <xf numFmtId="0" fontId="0" fillId="0" borderId="8" xfId="0" applyFill="1" applyBorder="1"/>
    <xf numFmtId="0" fontId="0" fillId="0" borderId="19" xfId="2" applyFont="1" applyFill="1" applyBorder="1" applyAlignment="1">
      <alignment horizontal="left" indent="1"/>
    </xf>
    <xf numFmtId="0" fontId="1" fillId="0" borderId="24" xfId="0" applyFont="1" applyFill="1" applyBorder="1" applyAlignment="1">
      <alignment horizontal="left" indent="1"/>
    </xf>
    <xf numFmtId="0" fontId="15" fillId="0" borderId="41" xfId="2" applyFill="1" applyBorder="1"/>
    <xf numFmtId="0" fontId="15" fillId="0" borderId="43" xfId="2" applyFill="1" applyBorder="1"/>
    <xf numFmtId="165" fontId="15" fillId="0" borderId="41" xfId="2" applyNumberFormat="1" applyFill="1" applyBorder="1"/>
    <xf numFmtId="165" fontId="15" fillId="0" borderId="43" xfId="2" applyNumberFormat="1" applyFill="1" applyBorder="1"/>
    <xf numFmtId="165" fontId="15" fillId="0" borderId="53" xfId="2" applyNumberFormat="1" applyFill="1" applyBorder="1"/>
    <xf numFmtId="0" fontId="1" fillId="0" borderId="19" xfId="0" applyFont="1" applyFill="1" applyBorder="1"/>
    <xf numFmtId="0" fontId="1" fillId="0" borderId="24" xfId="0" applyFont="1" applyFill="1" applyBorder="1"/>
    <xf numFmtId="0" fontId="15" fillId="0" borderId="46" xfId="2" applyFill="1" applyBorder="1"/>
    <xf numFmtId="41" fontId="15" fillId="0" borderId="44" xfId="2" applyNumberFormat="1" applyFill="1" applyBorder="1"/>
    <xf numFmtId="41" fontId="15" fillId="0" borderId="46" xfId="2" applyNumberFormat="1" applyFill="1" applyBorder="1"/>
    <xf numFmtId="0" fontId="1" fillId="0" borderId="48" xfId="0" applyFont="1" applyFill="1" applyBorder="1"/>
    <xf numFmtId="41" fontId="15" fillId="0" borderId="54" xfId="2" applyNumberFormat="1" applyFill="1" applyBorder="1"/>
    <xf numFmtId="0" fontId="1" fillId="0" borderId="8" xfId="0" applyFont="1" applyFill="1" applyBorder="1"/>
    <xf numFmtId="0" fontId="1" fillId="0" borderId="0" xfId="0" applyFont="1" applyFill="1"/>
    <xf numFmtId="43" fontId="15" fillId="0" borderId="7" xfId="2" applyNumberFormat="1" applyFill="1" applyBorder="1"/>
    <xf numFmtId="0" fontId="0" fillId="0" borderId="4" xfId="0" applyFill="1" applyBorder="1" applyAlignment="1">
      <alignment horizontal="left" indent="1"/>
    </xf>
    <xf numFmtId="0" fontId="0" fillId="0" borderId="56" xfId="2" applyFont="1" applyFill="1" applyBorder="1" applyAlignment="1">
      <alignment horizontal="left" indent="1"/>
    </xf>
    <xf numFmtId="0" fontId="0" fillId="0" borderId="51" xfId="0" applyFill="1" applyBorder="1" applyAlignment="1">
      <alignment horizontal="left" indent="1"/>
    </xf>
    <xf numFmtId="165" fontId="3" fillId="9" borderId="1" xfId="0" applyNumberFormat="1" applyFont="1" applyFill="1" applyBorder="1"/>
    <xf numFmtId="164" fontId="3" fillId="9" borderId="8" xfId="1" applyNumberFormat="1" applyFont="1" applyFill="1" applyBorder="1"/>
    <xf numFmtId="0" fontId="3" fillId="9" borderId="10" xfId="0" applyFont="1" applyFill="1" applyBorder="1" applyAlignment="1">
      <alignment vertical="center" wrapText="1"/>
    </xf>
    <xf numFmtId="165" fontId="3" fillId="9" borderId="3" xfId="0" applyNumberFormat="1" applyFont="1" applyFill="1" applyBorder="1"/>
    <xf numFmtId="0" fontId="0" fillId="0" borderId="55" xfId="2" applyFont="1" applyFill="1" applyBorder="1" applyAlignment="1">
      <alignment horizontal="left"/>
    </xf>
    <xf numFmtId="0" fontId="0" fillId="0" borderId="58" xfId="2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top"/>
    </xf>
    <xf numFmtId="0" fontId="16" fillId="2" borderId="15" xfId="0" applyFont="1" applyFill="1" applyBorder="1" applyAlignment="1">
      <alignment horizontal="center" vertical="top"/>
    </xf>
    <xf numFmtId="0" fontId="16" fillId="2" borderId="17" xfId="0" applyFont="1" applyFill="1" applyBorder="1" applyAlignment="1">
      <alignment horizontal="center" vertical="top"/>
    </xf>
    <xf numFmtId="15" fontId="7" fillId="2" borderId="5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10" fontId="7" fillId="2" borderId="5" xfId="1" applyNumberFormat="1" applyFont="1" applyFill="1" applyBorder="1" applyAlignment="1" applyProtection="1">
      <alignment horizontal="center" vertical="center" wrapText="1"/>
    </xf>
    <xf numFmtId="10" fontId="16" fillId="2" borderId="16" xfId="1" applyNumberFormat="1" applyFont="1" applyFill="1" applyBorder="1" applyAlignment="1" applyProtection="1">
      <alignment horizontal="center" vertical="center" wrapText="1"/>
    </xf>
    <xf numFmtId="10" fontId="16" fillId="2" borderId="18" xfId="1" applyNumberFormat="1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>
      <alignment horizontal="center" vertical="top"/>
    </xf>
    <xf numFmtId="0" fontId="16" fillId="2" borderId="16" xfId="0" applyFont="1" applyFill="1" applyBorder="1" applyAlignment="1">
      <alignment horizontal="center" vertical="top"/>
    </xf>
    <xf numFmtId="0" fontId="16" fillId="2" borderId="18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2" applyFont="1" applyFill="1" applyBorder="1" applyAlignment="1">
      <alignment horizontal="left"/>
    </xf>
    <xf numFmtId="0" fontId="0" fillId="0" borderId="9" xfId="2" applyFont="1" applyFill="1" applyBorder="1" applyAlignment="1">
      <alignment horizontal="left"/>
    </xf>
    <xf numFmtId="0" fontId="0" fillId="0" borderId="14" xfId="2" applyFont="1" applyFill="1" applyBorder="1" applyAlignment="1">
      <alignment horizontal="left"/>
    </xf>
    <xf numFmtId="0" fontId="0" fillId="0" borderId="15" xfId="2" applyFont="1" applyFill="1" applyBorder="1" applyAlignment="1">
      <alignment horizontal="left"/>
    </xf>
    <xf numFmtId="0" fontId="17" fillId="8" borderId="1" xfId="0" applyFont="1" applyFill="1" applyBorder="1" applyAlignment="1">
      <alignment horizontal="left"/>
    </xf>
    <xf numFmtId="0" fontId="17" fillId="8" borderId="2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5" fontId="8" fillId="2" borderId="5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8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15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top"/>
    </xf>
    <xf numFmtId="0" fontId="14" fillId="2" borderId="15" xfId="0" applyFont="1" applyFill="1" applyBorder="1" applyAlignment="1">
      <alignment horizontal="left" vertical="top"/>
    </xf>
    <xf numFmtId="0" fontId="14" fillId="2" borderId="17" xfId="0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20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2" borderId="18" xfId="0" applyFont="1" applyFill="1" applyBorder="1" applyAlignment="1">
      <alignment horizontal="center" vertical="top"/>
    </xf>
    <xf numFmtId="0" fontId="9" fillId="0" borderId="8" xfId="0" applyFont="1" applyBorder="1" applyAlignment="1">
      <alignment horizontal="center" vertical="center" wrapText="1"/>
    </xf>
    <xf numFmtId="15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</cellXfs>
  <cellStyles count="5">
    <cellStyle name="Millares" xfId="4" builtinId="3"/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110912</xdr:colOff>
      <xdr:row>0</xdr:row>
      <xdr:rowOff>85485</xdr:rowOff>
    </xdr:from>
    <xdr:to>
      <xdr:col>0</xdr:col>
      <xdr:colOff>1669356</xdr:colOff>
      <xdr:row>4</xdr:row>
      <xdr:rowOff>288093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xmlns="" id="{1764598A-565C-4AC8-9A3A-EDD0FF76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12" y="85485"/>
          <a:ext cx="1558444" cy="122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1</xdr:col>
      <xdr:colOff>542925</xdr:colOff>
      <xdr:row>5</xdr:row>
      <xdr:rowOff>47625</xdr:rowOff>
    </xdr:to>
    <xdr:pic>
      <xdr:nvPicPr>
        <xdr:cNvPr id="2" name="3 Imagen" descr="escudo_decretos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152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68580</xdr:rowOff>
    </xdr:from>
    <xdr:to>
      <xdr:col>1</xdr:col>
      <xdr:colOff>570992</xdr:colOff>
      <xdr:row>3</xdr:row>
      <xdr:rowOff>160020</xdr:rowOff>
    </xdr:to>
    <xdr:pic>
      <xdr:nvPicPr>
        <xdr:cNvPr id="2" name="3 Imagen" descr="escudo_decretos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" y="68580"/>
          <a:ext cx="1150112" cy="672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Usuario/docs/PACHO/PROCESOS/1.%20Proceso%20Planeacion%20Estrategica/Nueva%20carpeta/FORMATOS/Hoja%20de%20captura/pe_f_022_hoja_de_captura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ram"/>
      <sheetName val="Oficio"/>
      <sheetName val="Hoja1"/>
    </sheetNames>
    <sheetDataSet>
      <sheetData sheetId="0" refreshError="1"/>
      <sheetData sheetId="1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55"/>
  <sheetViews>
    <sheetView showGridLines="0" tabSelected="1" view="pageBreakPreview" topLeftCell="C26" zoomScale="74" zoomScaleNormal="70" zoomScaleSheetLayoutView="74" workbookViewId="0">
      <selection activeCell="H54" sqref="H54"/>
    </sheetView>
  </sheetViews>
  <sheetFormatPr baseColWidth="10" defaultColWidth="11.42578125" defaultRowHeight="15" x14ac:dyDescent="0.25"/>
  <cols>
    <col min="1" max="1" width="29.28515625" style="3" customWidth="1"/>
    <col min="2" max="2" width="30.5703125" style="3" customWidth="1"/>
    <col min="3" max="3" width="22.140625" style="3" customWidth="1"/>
    <col min="4" max="4" width="10.5703125" style="3" bestFit="1" customWidth="1"/>
    <col min="5" max="5" width="9.7109375" style="19" bestFit="1" customWidth="1"/>
    <col min="6" max="6" width="17.42578125" style="3" bestFit="1" customWidth="1"/>
    <col min="7" max="7" width="10.28515625" style="19" customWidth="1"/>
    <col min="8" max="8" width="23.85546875" style="19" bestFit="1" customWidth="1"/>
    <col min="9" max="9" width="9.7109375" style="3" bestFit="1" customWidth="1"/>
    <col min="10" max="10" width="14.5703125" style="3" bestFit="1" customWidth="1"/>
    <col min="11" max="11" width="10.5703125" style="19" bestFit="1" customWidth="1"/>
    <col min="12" max="12" width="15.85546875" style="3" bestFit="1" customWidth="1"/>
    <col min="13" max="13" width="10.5703125" style="19" bestFit="1" customWidth="1"/>
    <col min="14" max="14" width="26.28515625" style="3" bestFit="1" customWidth="1"/>
    <col min="15" max="15" width="32.28515625" style="3" customWidth="1"/>
    <col min="16" max="16" width="8.85546875" style="16" customWidth="1"/>
    <col min="17" max="17" width="28.85546875" style="3" customWidth="1"/>
    <col min="18" max="18" width="25.28515625" style="16" customWidth="1"/>
    <col min="19" max="19" width="56.7109375" style="3" bestFit="1" customWidth="1"/>
    <col min="20" max="16384" width="11.42578125" style="3"/>
  </cols>
  <sheetData>
    <row r="1" spans="1:19" s="4" customFormat="1" ht="21.75" customHeight="1" x14ac:dyDescent="0.3">
      <c r="A1" s="173"/>
      <c r="B1" s="176" t="s">
        <v>14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</row>
    <row r="2" spans="1:19" s="4" customFormat="1" ht="16.5" x14ac:dyDescent="0.3">
      <c r="A2" s="174"/>
      <c r="B2" s="179" t="s">
        <v>16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</row>
    <row r="3" spans="1:19" s="5" customFormat="1" ht="29.25" customHeight="1" x14ac:dyDescent="0.25">
      <c r="A3" s="174"/>
      <c r="B3" s="182" t="s">
        <v>35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</row>
    <row r="4" spans="1:19" s="5" customFormat="1" ht="16.5" customHeight="1" x14ac:dyDescent="0.25">
      <c r="A4" s="174"/>
      <c r="B4" s="185" t="s">
        <v>45</v>
      </c>
      <c r="C4" s="186"/>
      <c r="D4" s="185" t="s">
        <v>43</v>
      </c>
      <c r="E4" s="187"/>
      <c r="F4" s="187"/>
      <c r="G4" s="187"/>
      <c r="H4" s="187"/>
      <c r="I4" s="187"/>
      <c r="J4" s="186"/>
      <c r="K4" s="185" t="s">
        <v>42</v>
      </c>
      <c r="L4" s="187"/>
      <c r="M4" s="187"/>
      <c r="N4" s="187"/>
      <c r="O4" s="187"/>
      <c r="P4" s="186"/>
      <c r="Q4" s="188" t="s">
        <v>15</v>
      </c>
      <c r="R4" s="189"/>
      <c r="S4" s="190"/>
    </row>
    <row r="5" spans="1:19" s="5" customFormat="1" ht="27" customHeight="1" x14ac:dyDescent="0.25">
      <c r="A5" s="175"/>
      <c r="B5" s="191">
        <v>44609</v>
      </c>
      <c r="C5" s="192"/>
      <c r="D5" s="193" t="s">
        <v>44</v>
      </c>
      <c r="E5" s="194"/>
      <c r="F5" s="194"/>
      <c r="G5" s="194"/>
      <c r="H5" s="194"/>
      <c r="I5" s="194"/>
      <c r="J5" s="195"/>
      <c r="K5" s="196" t="s">
        <v>46</v>
      </c>
      <c r="L5" s="197"/>
      <c r="M5" s="197"/>
      <c r="N5" s="197"/>
      <c r="O5" s="197"/>
      <c r="P5" s="198"/>
      <c r="Q5" s="199"/>
      <c r="R5" s="200"/>
      <c r="S5" s="201"/>
    </row>
    <row r="6" spans="1:19" s="5" customFormat="1" ht="27" customHeight="1" thickBot="1" x14ac:dyDescent="0.35">
      <c r="A6" s="4"/>
      <c r="B6" s="4"/>
      <c r="C6" s="6"/>
      <c r="D6" s="6"/>
      <c r="E6" s="17"/>
      <c r="F6" s="6"/>
      <c r="G6" s="17"/>
      <c r="H6" s="17"/>
      <c r="I6" s="6"/>
      <c r="J6" s="7"/>
      <c r="K6" s="20"/>
      <c r="L6" s="7"/>
      <c r="M6" s="20"/>
      <c r="N6" s="7"/>
      <c r="O6" s="7"/>
      <c r="P6" s="15"/>
      <c r="Q6" s="8"/>
      <c r="R6" s="15"/>
      <c r="S6" s="8"/>
    </row>
    <row r="7" spans="1:19" ht="15.75" thickBot="1" x14ac:dyDescent="0.3">
      <c r="A7" s="61" t="s">
        <v>93</v>
      </c>
      <c r="B7" s="76">
        <v>0.25</v>
      </c>
      <c r="C7" s="202" t="s">
        <v>0</v>
      </c>
      <c r="D7" s="202"/>
      <c r="E7" s="202"/>
      <c r="F7" s="202"/>
      <c r="G7" s="202"/>
      <c r="H7" s="202"/>
      <c r="I7" s="202"/>
      <c r="J7" s="202"/>
      <c r="K7" s="202"/>
      <c r="L7" s="202"/>
      <c r="M7" s="203"/>
      <c r="N7" s="204" t="s">
        <v>1</v>
      </c>
      <c r="O7" s="205"/>
      <c r="P7" s="205"/>
      <c r="Q7" s="205"/>
      <c r="R7" s="206"/>
      <c r="S7" s="32"/>
    </row>
    <row r="8" spans="1:19" s="10" customFormat="1" ht="41.25" customHeight="1" thickBot="1" x14ac:dyDescent="0.3">
      <c r="A8" s="207" t="s">
        <v>2</v>
      </c>
      <c r="B8" s="208"/>
      <c r="C8" s="36" t="s">
        <v>3</v>
      </c>
      <c r="D8" s="33" t="s">
        <v>4</v>
      </c>
      <c r="E8" s="34" t="s">
        <v>5</v>
      </c>
      <c r="F8" s="37" t="s">
        <v>6</v>
      </c>
      <c r="G8" s="23" t="s">
        <v>5</v>
      </c>
      <c r="H8" s="51" t="s">
        <v>41</v>
      </c>
      <c r="I8" s="52" t="s">
        <v>5</v>
      </c>
      <c r="J8" s="49" t="s">
        <v>7</v>
      </c>
      <c r="K8" s="21" t="s">
        <v>5</v>
      </c>
      <c r="L8" s="14" t="s">
        <v>8</v>
      </c>
      <c r="M8" s="22" t="s">
        <v>5</v>
      </c>
      <c r="N8" s="30" t="s">
        <v>9</v>
      </c>
      <c r="O8" s="30" t="s">
        <v>10</v>
      </c>
      <c r="P8" s="35" t="s">
        <v>5</v>
      </c>
      <c r="Q8" s="36" t="s">
        <v>11</v>
      </c>
      <c r="R8" s="82" t="s">
        <v>5</v>
      </c>
      <c r="S8" s="36" t="s">
        <v>12</v>
      </c>
    </row>
    <row r="9" spans="1:19" s="11" customFormat="1" ht="15.75" thickBot="1" x14ac:dyDescent="0.3">
      <c r="A9" s="38" t="s">
        <v>40</v>
      </c>
      <c r="B9" s="62"/>
      <c r="C9" s="41">
        <f>SUM(C10:C22)</f>
        <v>257</v>
      </c>
      <c r="D9" s="40">
        <f>SUM(D10:D22)</f>
        <v>127</v>
      </c>
      <c r="E9" s="27">
        <f>((D9/$C9)*$B$7)</f>
        <v>0.12354085603112841</v>
      </c>
      <c r="F9" s="39">
        <f>SUM(F10:F22)</f>
        <v>14</v>
      </c>
      <c r="G9" s="27">
        <f>((F9/$C9)*$B$7)</f>
        <v>1.3618677042801557E-2</v>
      </c>
      <c r="H9" s="48">
        <f>SUM(H10:H22)</f>
        <v>141</v>
      </c>
      <c r="I9" s="50">
        <f t="shared" ref="I9:I19" si="0">+G9+E9</f>
        <v>0.13715953307392997</v>
      </c>
      <c r="J9" s="39">
        <f>SUM(J10:J22)</f>
        <v>30</v>
      </c>
      <c r="K9" s="28">
        <f>((J9/$C9)*$B$7)</f>
        <v>2.9182879377431907E-2</v>
      </c>
      <c r="L9" s="111">
        <f>SUM(L10:L22)</f>
        <v>86</v>
      </c>
      <c r="M9" s="28">
        <f>((L9/$C9)*$B$7)</f>
        <v>8.3657587548638127E-2</v>
      </c>
      <c r="N9" s="66">
        <f>SUM(N10:N22)</f>
        <v>804909214901</v>
      </c>
      <c r="O9" s="67">
        <f>SUM(O10:O22)</f>
        <v>177543853089</v>
      </c>
      <c r="P9" s="29">
        <f>O9/N9</f>
        <v>0.2205762461184359</v>
      </c>
      <c r="Q9" s="79">
        <f>SUM(Q10:Q22)</f>
        <v>142822153927</v>
      </c>
      <c r="R9" s="84">
        <f>Q9/O9</f>
        <v>0.80443311014212049</v>
      </c>
      <c r="S9" s="31"/>
    </row>
    <row r="10" spans="1:19" s="10" customFormat="1" ht="13.5" customHeight="1" x14ac:dyDescent="0.25">
      <c r="A10" s="171" t="s">
        <v>55</v>
      </c>
      <c r="B10" s="172"/>
      <c r="C10" s="112">
        <v>54</v>
      </c>
      <c r="D10" s="117">
        <v>29</v>
      </c>
      <c r="E10" s="43">
        <f>((D10/$C10)*$B$7)</f>
        <v>0.13425925925925927</v>
      </c>
      <c r="F10" s="118">
        <v>3</v>
      </c>
      <c r="G10" s="87">
        <f t="shared" ref="G10:G53" si="1">((F10/$C10)*$B$7)</f>
        <v>1.3888888888888888E-2</v>
      </c>
      <c r="H10" s="88">
        <f t="shared" ref="H10:H19" si="2">+D10+F10</f>
        <v>32</v>
      </c>
      <c r="I10" s="43">
        <f t="shared" si="0"/>
        <v>0.14814814814814817</v>
      </c>
      <c r="J10" s="119">
        <v>6</v>
      </c>
      <c r="K10" s="43">
        <f t="shared" ref="K10:K53" si="3">((J10/$C10)*$B$7)</f>
        <v>2.7777777777777776E-2</v>
      </c>
      <c r="L10" s="117">
        <v>16</v>
      </c>
      <c r="M10" s="43">
        <f>((L10/$C10)*$B$7)</f>
        <v>7.407407407407407E-2</v>
      </c>
      <c r="N10" s="120">
        <v>396544792330</v>
      </c>
      <c r="O10" s="120">
        <v>68851368651</v>
      </c>
      <c r="P10" s="72">
        <f t="shared" ref="P10:P53" si="4">O10/N10</f>
        <v>0.17362822556928875</v>
      </c>
      <c r="Q10" s="121">
        <v>66614708044</v>
      </c>
      <c r="R10" s="78">
        <f t="shared" ref="R10:R52" si="5">Q10/O10</f>
        <v>0.96751465292814465</v>
      </c>
      <c r="S10" s="81"/>
    </row>
    <row r="11" spans="1:19" s="10" customFormat="1" x14ac:dyDescent="0.25">
      <c r="A11" s="122" t="s">
        <v>56</v>
      </c>
      <c r="B11" s="123"/>
      <c r="C11" s="113">
        <v>53</v>
      </c>
      <c r="D11" s="117">
        <v>36</v>
      </c>
      <c r="E11" s="44">
        <f t="shared" ref="E11:E53" si="6">((D11/$C11)*$B$7)</f>
        <v>0.16981132075471697</v>
      </c>
      <c r="F11" s="124">
        <v>4</v>
      </c>
      <c r="G11" s="89">
        <f t="shared" si="1"/>
        <v>1.8867924528301886E-2</v>
      </c>
      <c r="H11" s="88">
        <f t="shared" si="2"/>
        <v>40</v>
      </c>
      <c r="I11" s="44">
        <f t="shared" si="0"/>
        <v>0.18867924528301885</v>
      </c>
      <c r="J11" s="119">
        <v>7</v>
      </c>
      <c r="K11" s="44">
        <f t="shared" si="3"/>
        <v>3.3018867924528301E-2</v>
      </c>
      <c r="L11" s="117">
        <v>6</v>
      </c>
      <c r="M11" s="44">
        <f>((L11/$C11)*$B$7)</f>
        <v>2.8301886792452831E-2</v>
      </c>
      <c r="N11" s="120">
        <v>16935000000</v>
      </c>
      <c r="O11" s="120">
        <v>5657100637</v>
      </c>
      <c r="P11" s="72">
        <f t="shared" si="4"/>
        <v>0.33404786755240629</v>
      </c>
      <c r="Q11" s="125">
        <v>430824889</v>
      </c>
      <c r="R11" s="78">
        <f t="shared" si="5"/>
        <v>7.6156483089979007E-2</v>
      </c>
      <c r="S11" s="81"/>
    </row>
    <row r="12" spans="1:19" s="10" customFormat="1" x14ac:dyDescent="0.25">
      <c r="A12" s="122" t="s">
        <v>57</v>
      </c>
      <c r="B12" s="123"/>
      <c r="C12" s="113">
        <v>34</v>
      </c>
      <c r="D12" s="117">
        <v>14</v>
      </c>
      <c r="E12" s="44">
        <f t="shared" si="6"/>
        <v>0.10294117647058823</v>
      </c>
      <c r="F12" s="124"/>
      <c r="G12" s="89">
        <f t="shared" si="1"/>
        <v>0</v>
      </c>
      <c r="H12" s="88">
        <f t="shared" si="2"/>
        <v>14</v>
      </c>
      <c r="I12" s="44">
        <f t="shared" si="0"/>
        <v>0.10294117647058823</v>
      </c>
      <c r="J12" s="119">
        <v>6</v>
      </c>
      <c r="K12" s="44">
        <f t="shared" si="3"/>
        <v>4.4117647058823532E-2</v>
      </c>
      <c r="L12" s="117">
        <v>14</v>
      </c>
      <c r="M12" s="44">
        <f t="shared" ref="M12:M33" si="7">((L12/$C12)*$B$7)</f>
        <v>0.10294117647058823</v>
      </c>
      <c r="N12" s="120">
        <v>349613945971</v>
      </c>
      <c r="O12" s="120">
        <v>92768555539</v>
      </c>
      <c r="P12" s="72">
        <f t="shared" si="4"/>
        <v>0.26534569518200807</v>
      </c>
      <c r="Q12" s="125">
        <v>70211506484</v>
      </c>
      <c r="R12" s="78">
        <f t="shared" si="5"/>
        <v>0.75684596009995009</v>
      </c>
      <c r="S12" s="81"/>
    </row>
    <row r="13" spans="1:19" s="10" customFormat="1" x14ac:dyDescent="0.25">
      <c r="A13" s="122" t="s">
        <v>58</v>
      </c>
      <c r="B13" s="123"/>
      <c r="C13" s="114">
        <v>15</v>
      </c>
      <c r="D13" s="117">
        <v>5</v>
      </c>
      <c r="E13" s="44">
        <f t="shared" si="6"/>
        <v>8.3333333333333329E-2</v>
      </c>
      <c r="F13" s="124"/>
      <c r="G13" s="89">
        <f t="shared" si="1"/>
        <v>0</v>
      </c>
      <c r="H13" s="88">
        <f t="shared" si="2"/>
        <v>5</v>
      </c>
      <c r="I13" s="44">
        <f t="shared" si="0"/>
        <v>8.3333333333333329E-2</v>
      </c>
      <c r="J13" s="119">
        <v>1</v>
      </c>
      <c r="K13" s="44">
        <f t="shared" si="3"/>
        <v>1.6666666666666666E-2</v>
      </c>
      <c r="L13" s="117">
        <v>9</v>
      </c>
      <c r="M13" s="44">
        <f t="shared" si="7"/>
        <v>0.15</v>
      </c>
      <c r="N13" s="120">
        <v>850000000</v>
      </c>
      <c r="O13" s="120">
        <v>91400000</v>
      </c>
      <c r="P13" s="72">
        <f t="shared" si="4"/>
        <v>0.10752941176470589</v>
      </c>
      <c r="Q13" s="125">
        <v>50000000</v>
      </c>
      <c r="R13" s="78">
        <f t="shared" si="5"/>
        <v>0.54704595185995619</v>
      </c>
      <c r="S13" s="81"/>
    </row>
    <row r="14" spans="1:19" s="10" customFormat="1" x14ac:dyDescent="0.25">
      <c r="A14" s="122" t="s">
        <v>59</v>
      </c>
      <c r="B14" s="126"/>
      <c r="C14" s="113">
        <v>6</v>
      </c>
      <c r="D14" s="127">
        <v>3</v>
      </c>
      <c r="E14" s="44">
        <f t="shared" si="6"/>
        <v>0.125</v>
      </c>
      <c r="F14" s="124">
        <v>3</v>
      </c>
      <c r="G14" s="89">
        <f t="shared" si="1"/>
        <v>0.125</v>
      </c>
      <c r="H14" s="88">
        <f t="shared" si="2"/>
        <v>6</v>
      </c>
      <c r="I14" s="44">
        <f t="shared" si="0"/>
        <v>0.25</v>
      </c>
      <c r="J14" s="119"/>
      <c r="K14" s="44">
        <f t="shared" si="3"/>
        <v>0</v>
      </c>
      <c r="L14" s="127"/>
      <c r="M14" s="44">
        <f t="shared" si="7"/>
        <v>0</v>
      </c>
      <c r="N14" s="120">
        <v>550000000</v>
      </c>
      <c r="O14" s="120">
        <v>489439500</v>
      </c>
      <c r="P14" s="72">
        <f t="shared" si="4"/>
        <v>0.88988999999999996</v>
      </c>
      <c r="Q14" s="125">
        <v>208400000</v>
      </c>
      <c r="R14" s="78">
        <f t="shared" si="5"/>
        <v>0.42579317770633551</v>
      </c>
      <c r="S14" s="81"/>
    </row>
    <row r="15" spans="1:19" s="10" customFormat="1" x14ac:dyDescent="0.25">
      <c r="A15" s="122" t="s">
        <v>60</v>
      </c>
      <c r="B15" s="123"/>
      <c r="C15" s="113">
        <v>16</v>
      </c>
      <c r="D15" s="127">
        <v>10</v>
      </c>
      <c r="E15" s="44">
        <f t="shared" si="6"/>
        <v>0.15625</v>
      </c>
      <c r="F15" s="124"/>
      <c r="G15" s="89">
        <f t="shared" si="1"/>
        <v>0</v>
      </c>
      <c r="H15" s="63">
        <f t="shared" si="2"/>
        <v>10</v>
      </c>
      <c r="I15" s="44">
        <f t="shared" si="0"/>
        <v>0.15625</v>
      </c>
      <c r="J15" s="119">
        <v>6</v>
      </c>
      <c r="K15" s="44">
        <f t="shared" si="3"/>
        <v>9.375E-2</v>
      </c>
      <c r="L15" s="127"/>
      <c r="M15" s="44">
        <f t="shared" si="7"/>
        <v>0</v>
      </c>
      <c r="N15" s="120">
        <v>2900000000</v>
      </c>
      <c r="O15" s="120">
        <v>2131864510</v>
      </c>
      <c r="P15" s="72">
        <f t="shared" si="4"/>
        <v>0.73512569310344833</v>
      </c>
      <c r="Q15" s="125">
        <v>51364510</v>
      </c>
      <c r="R15" s="78">
        <f t="shared" si="5"/>
        <v>2.4093702840430511E-2</v>
      </c>
      <c r="S15" s="81"/>
    </row>
    <row r="16" spans="1:19" s="10" customFormat="1" x14ac:dyDescent="0.25">
      <c r="A16" s="122" t="s">
        <v>61</v>
      </c>
      <c r="B16" s="123"/>
      <c r="C16" s="115">
        <v>21</v>
      </c>
      <c r="D16" s="128">
        <v>5</v>
      </c>
      <c r="E16" s="44">
        <f t="shared" si="6"/>
        <v>5.9523809523809521E-2</v>
      </c>
      <c r="F16" s="129"/>
      <c r="G16" s="89">
        <f t="shared" si="1"/>
        <v>0</v>
      </c>
      <c r="H16" s="63">
        <f t="shared" si="2"/>
        <v>5</v>
      </c>
      <c r="I16" s="44">
        <f t="shared" si="0"/>
        <v>5.9523809523809521E-2</v>
      </c>
      <c r="J16" s="130">
        <v>1</v>
      </c>
      <c r="K16" s="44">
        <f t="shared" si="3"/>
        <v>1.1904761904761904E-2</v>
      </c>
      <c r="L16" s="128">
        <v>15</v>
      </c>
      <c r="M16" s="44">
        <f t="shared" si="7"/>
        <v>0.17857142857142858</v>
      </c>
      <c r="N16" s="120">
        <v>8416000000</v>
      </c>
      <c r="O16" s="120">
        <v>5918140000</v>
      </c>
      <c r="P16" s="72">
        <f t="shared" si="4"/>
        <v>0.7032010456273764</v>
      </c>
      <c r="Q16" s="120">
        <v>5034200000</v>
      </c>
      <c r="R16" s="78">
        <f t="shared" si="5"/>
        <v>0.85063888316261527</v>
      </c>
      <c r="S16" s="81"/>
    </row>
    <row r="17" spans="1:19" s="10" customFormat="1" x14ac:dyDescent="0.25">
      <c r="A17" s="122" t="s">
        <v>62</v>
      </c>
      <c r="B17" s="123"/>
      <c r="C17" s="113">
        <v>21</v>
      </c>
      <c r="D17" s="117">
        <v>4</v>
      </c>
      <c r="E17" s="44">
        <f t="shared" si="6"/>
        <v>4.7619047619047616E-2</v>
      </c>
      <c r="F17" s="124">
        <v>2</v>
      </c>
      <c r="G17" s="89">
        <f t="shared" si="1"/>
        <v>2.3809523809523808E-2</v>
      </c>
      <c r="H17" s="63">
        <f t="shared" si="2"/>
        <v>6</v>
      </c>
      <c r="I17" s="44">
        <f t="shared" si="0"/>
        <v>7.1428571428571425E-2</v>
      </c>
      <c r="J17" s="119">
        <v>2</v>
      </c>
      <c r="K17" s="44">
        <f t="shared" si="3"/>
        <v>2.3809523809523808E-2</v>
      </c>
      <c r="L17" s="117">
        <v>13</v>
      </c>
      <c r="M17" s="44">
        <f t="shared" si="7"/>
        <v>0.15476190476190477</v>
      </c>
      <c r="N17" s="120">
        <v>2051000000</v>
      </c>
      <c r="O17" s="120">
        <v>684600000</v>
      </c>
      <c r="P17" s="72">
        <f t="shared" si="4"/>
        <v>0.33378839590443687</v>
      </c>
      <c r="Q17" s="125">
        <v>102900000</v>
      </c>
      <c r="R17" s="78">
        <f t="shared" si="5"/>
        <v>0.15030674846625766</v>
      </c>
      <c r="S17" s="81"/>
    </row>
    <row r="18" spans="1:19" s="10" customFormat="1" x14ac:dyDescent="0.25">
      <c r="A18" s="122" t="s">
        <v>63</v>
      </c>
      <c r="B18" s="123"/>
      <c r="C18" s="113">
        <v>7</v>
      </c>
      <c r="D18" s="117">
        <v>7</v>
      </c>
      <c r="E18" s="44">
        <f t="shared" si="6"/>
        <v>0.25</v>
      </c>
      <c r="F18" s="124"/>
      <c r="G18" s="89">
        <f t="shared" si="1"/>
        <v>0</v>
      </c>
      <c r="H18" s="63">
        <f t="shared" si="2"/>
        <v>7</v>
      </c>
      <c r="I18" s="44">
        <f t="shared" si="0"/>
        <v>0.25</v>
      </c>
      <c r="J18" s="119"/>
      <c r="K18" s="44">
        <f t="shared" si="3"/>
        <v>0</v>
      </c>
      <c r="L18" s="117"/>
      <c r="M18" s="44">
        <f t="shared" si="7"/>
        <v>0</v>
      </c>
      <c r="N18" s="120">
        <v>300000000</v>
      </c>
      <c r="O18" s="120">
        <v>204250000</v>
      </c>
      <c r="P18" s="72">
        <f>O18/N18</f>
        <v>0.68083333333333329</v>
      </c>
      <c r="Q18" s="125">
        <v>118250000</v>
      </c>
      <c r="R18" s="78">
        <f>Q18/O18</f>
        <v>0.57894736842105265</v>
      </c>
      <c r="S18" s="81"/>
    </row>
    <row r="19" spans="1:19" s="10" customFormat="1" x14ac:dyDescent="0.25">
      <c r="A19" s="209" t="s">
        <v>54</v>
      </c>
      <c r="B19" s="210"/>
      <c r="C19" s="113">
        <v>7</v>
      </c>
      <c r="D19" s="117"/>
      <c r="E19" s="45">
        <f t="shared" si="6"/>
        <v>0</v>
      </c>
      <c r="F19" s="124"/>
      <c r="G19" s="64">
        <f t="shared" si="1"/>
        <v>0</v>
      </c>
      <c r="H19" s="63">
        <f t="shared" si="2"/>
        <v>0</v>
      </c>
      <c r="I19" s="45">
        <f t="shared" si="0"/>
        <v>0</v>
      </c>
      <c r="J19" s="119"/>
      <c r="K19" s="45">
        <f t="shared" si="3"/>
        <v>0</v>
      </c>
      <c r="L19" s="117">
        <v>7</v>
      </c>
      <c r="M19" s="45">
        <f t="shared" si="7"/>
        <v>0.25</v>
      </c>
      <c r="N19" s="120">
        <v>3833200000</v>
      </c>
      <c r="O19" s="120">
        <v>0</v>
      </c>
      <c r="P19" s="73">
        <f>O19/N19</f>
        <v>0</v>
      </c>
      <c r="Q19" s="125">
        <v>0</v>
      </c>
      <c r="R19" s="78" t="e">
        <f t="shared" si="5"/>
        <v>#DIV/0!</v>
      </c>
      <c r="S19" s="81"/>
    </row>
    <row r="20" spans="1:19" s="10" customFormat="1" x14ac:dyDescent="0.25">
      <c r="A20" s="209" t="s">
        <v>71</v>
      </c>
      <c r="B20" s="210"/>
      <c r="C20" s="113">
        <v>2</v>
      </c>
      <c r="D20" s="117">
        <v>2</v>
      </c>
      <c r="E20" s="44">
        <f>((D20/$C20)*$B$7)</f>
        <v>0.25</v>
      </c>
      <c r="F20" s="124"/>
      <c r="G20" s="89">
        <f>((F20/$C20)*$B$7)</f>
        <v>0</v>
      </c>
      <c r="H20" s="63">
        <f>+D20+F20</f>
        <v>2</v>
      </c>
      <c r="I20" s="44">
        <f>E20+G20</f>
        <v>0.25</v>
      </c>
      <c r="J20" s="119"/>
      <c r="K20" s="44">
        <f>((J20/$C20)*$B$7)</f>
        <v>0</v>
      </c>
      <c r="L20" s="117"/>
      <c r="M20" s="44">
        <f>((L20/$C20)*$B$7)</f>
        <v>0</v>
      </c>
      <c r="N20" s="74">
        <v>12307422172</v>
      </c>
      <c r="O20" s="131">
        <v>0</v>
      </c>
      <c r="P20" s="72">
        <f>O20/N20</f>
        <v>0</v>
      </c>
      <c r="Q20" s="132">
        <v>0</v>
      </c>
      <c r="R20" s="78" t="e">
        <f>Q20/O20</f>
        <v>#DIV/0!</v>
      </c>
      <c r="S20" s="81"/>
    </row>
    <row r="21" spans="1:19" s="10" customFormat="1" x14ac:dyDescent="0.25">
      <c r="A21" s="209" t="s">
        <v>70</v>
      </c>
      <c r="B21" s="210"/>
      <c r="C21" s="113">
        <v>13</v>
      </c>
      <c r="D21" s="128">
        <v>5</v>
      </c>
      <c r="E21" s="45">
        <f>((D21/$C21)*$B$7)</f>
        <v>9.6153846153846159E-2</v>
      </c>
      <c r="F21" s="129">
        <v>2</v>
      </c>
      <c r="G21" s="64">
        <f>((F21/$C21)*$B$7)</f>
        <v>3.8461538461538464E-2</v>
      </c>
      <c r="H21" s="63">
        <f>+D21+F21</f>
        <v>7</v>
      </c>
      <c r="I21" s="45">
        <f>E21+G21</f>
        <v>0.13461538461538464</v>
      </c>
      <c r="J21" s="130"/>
      <c r="K21" s="45">
        <f>((J21/$C21)*$B$7)</f>
        <v>0</v>
      </c>
      <c r="L21" s="128">
        <v>6</v>
      </c>
      <c r="M21" s="45">
        <f>((L21/$C21)*$B$7)</f>
        <v>0.11538461538461539</v>
      </c>
      <c r="N21" s="120"/>
      <c r="O21" s="120"/>
      <c r="P21" s="72" t="e">
        <f>O21/N21</f>
        <v>#DIV/0!</v>
      </c>
      <c r="Q21" s="132"/>
      <c r="R21" s="78" t="e">
        <f>Q21/O21</f>
        <v>#DIV/0!</v>
      </c>
      <c r="S21" s="81"/>
    </row>
    <row r="22" spans="1:19" s="10" customFormat="1" ht="15.75" thickBot="1" x14ac:dyDescent="0.3">
      <c r="A22" s="211" t="s">
        <v>72</v>
      </c>
      <c r="B22" s="212"/>
      <c r="C22" s="116">
        <v>8</v>
      </c>
      <c r="D22" s="133">
        <v>7</v>
      </c>
      <c r="E22" s="45">
        <f>((D22/$C22)*$B$7)</f>
        <v>0.21875</v>
      </c>
      <c r="F22" s="134"/>
      <c r="G22" s="90">
        <f>((F22/$C22)*$B$7)</f>
        <v>0</v>
      </c>
      <c r="H22" s="91">
        <f>+D22+F22</f>
        <v>7</v>
      </c>
      <c r="I22" s="45">
        <f>E22+G22</f>
        <v>0.21875</v>
      </c>
      <c r="J22" s="135">
        <v>1</v>
      </c>
      <c r="K22" s="136">
        <f>((J22/$C22)*$B$7)</f>
        <v>3.125E-2</v>
      </c>
      <c r="L22" s="133"/>
      <c r="M22" s="45">
        <f>((L22/$C22)*$B$7)</f>
        <v>0</v>
      </c>
      <c r="N22" s="74">
        <v>10607854428</v>
      </c>
      <c r="O22" s="137">
        <v>747134252</v>
      </c>
      <c r="P22" s="73">
        <f>O22/N22</f>
        <v>7.0432174297933345E-2</v>
      </c>
      <c r="Q22" s="138">
        <v>0</v>
      </c>
      <c r="R22" s="78">
        <f>Q22/O22</f>
        <v>0</v>
      </c>
      <c r="S22" s="81"/>
    </row>
    <row r="23" spans="1:19" s="12" customFormat="1" ht="15.75" thickBot="1" x14ac:dyDescent="0.3">
      <c r="A23" s="85" t="s">
        <v>38</v>
      </c>
      <c r="B23" s="86"/>
      <c r="C23" s="42">
        <f>SUM(C24:C29)</f>
        <v>49</v>
      </c>
      <c r="D23" s="102">
        <f>SUM(D24:D29)</f>
        <v>17</v>
      </c>
      <c r="E23" s="103">
        <f t="shared" si="6"/>
        <v>8.673469387755102E-2</v>
      </c>
      <c r="F23" s="104">
        <f>SUM(F24:F29)</f>
        <v>8</v>
      </c>
      <c r="G23" s="103">
        <f t="shared" si="1"/>
        <v>4.0816326530612242E-2</v>
      </c>
      <c r="H23" s="110">
        <f>SUM(H24:H29)</f>
        <v>25</v>
      </c>
      <c r="I23" s="106">
        <f t="shared" ref="I23:I54" si="8">E23+G23</f>
        <v>0.12755102040816327</v>
      </c>
      <c r="J23" s="104">
        <f>SUM(J24:J29)</f>
        <v>10</v>
      </c>
      <c r="K23" s="107">
        <f t="shared" si="3"/>
        <v>5.1020408163265307E-2</v>
      </c>
      <c r="L23" s="104">
        <f>SUM(L24:L29)</f>
        <v>14</v>
      </c>
      <c r="M23" s="107">
        <f t="shared" si="7"/>
        <v>7.1428571428571425E-2</v>
      </c>
      <c r="N23" s="68">
        <f>SUM(N24:N29)</f>
        <v>72434501328.169998</v>
      </c>
      <c r="O23" s="69">
        <f>SUM(O24:O29)</f>
        <v>21344683555</v>
      </c>
      <c r="P23" s="108">
        <f t="shared" si="4"/>
        <v>0.29467564715184957</v>
      </c>
      <c r="Q23" s="170">
        <f>SUM(Q24:Q29)</f>
        <v>4886739900.0599995</v>
      </c>
      <c r="R23" s="168">
        <f t="shared" si="5"/>
        <v>0.22894412500743205</v>
      </c>
      <c r="S23" s="169"/>
    </row>
    <row r="24" spans="1:19" s="10" customFormat="1" x14ac:dyDescent="0.25">
      <c r="A24" s="139" t="s">
        <v>64</v>
      </c>
      <c r="B24" s="140"/>
      <c r="C24" s="112">
        <v>5</v>
      </c>
      <c r="D24" s="128">
        <v>3</v>
      </c>
      <c r="E24" s="43">
        <f t="shared" si="6"/>
        <v>0.15</v>
      </c>
      <c r="F24" s="141"/>
      <c r="G24" s="92">
        <f t="shared" si="1"/>
        <v>0</v>
      </c>
      <c r="H24" s="46">
        <f t="shared" ref="H24:H32" si="9">+D24+F24</f>
        <v>3</v>
      </c>
      <c r="I24" s="43">
        <f t="shared" si="8"/>
        <v>0.15</v>
      </c>
      <c r="J24" s="142"/>
      <c r="K24" s="43">
        <f t="shared" si="3"/>
        <v>0</v>
      </c>
      <c r="L24" s="142">
        <v>2</v>
      </c>
      <c r="M24" s="43">
        <f t="shared" si="7"/>
        <v>0.1</v>
      </c>
      <c r="N24" s="143">
        <v>26270132319.169998</v>
      </c>
      <c r="O24" s="120">
        <v>1150928523</v>
      </c>
      <c r="P24" s="72">
        <f t="shared" si="4"/>
        <v>4.3811295238895223E-2</v>
      </c>
      <c r="Q24" s="125">
        <v>194828190</v>
      </c>
      <c r="R24" s="78">
        <f t="shared" si="5"/>
        <v>0.16927913950048137</v>
      </c>
      <c r="S24" s="81"/>
    </row>
    <row r="25" spans="1:19" s="10" customFormat="1" x14ac:dyDescent="0.25">
      <c r="A25" s="144" t="s">
        <v>65</v>
      </c>
      <c r="B25" s="145"/>
      <c r="C25" s="113">
        <v>18</v>
      </c>
      <c r="D25" s="117">
        <v>4</v>
      </c>
      <c r="E25" s="44">
        <f t="shared" si="6"/>
        <v>5.5555555555555552E-2</v>
      </c>
      <c r="F25" s="124">
        <v>7</v>
      </c>
      <c r="G25" s="89">
        <f t="shared" si="1"/>
        <v>9.7222222222222224E-2</v>
      </c>
      <c r="H25" s="46">
        <f t="shared" si="9"/>
        <v>11</v>
      </c>
      <c r="I25" s="44">
        <f t="shared" si="8"/>
        <v>0.15277777777777779</v>
      </c>
      <c r="J25" s="146">
        <v>4</v>
      </c>
      <c r="K25" s="44">
        <f t="shared" si="3"/>
        <v>5.5555555555555552E-2</v>
      </c>
      <c r="L25" s="146">
        <v>3</v>
      </c>
      <c r="M25" s="44">
        <f t="shared" si="7"/>
        <v>4.1666666666666664E-2</v>
      </c>
      <c r="N25" s="120">
        <v>2300000000</v>
      </c>
      <c r="O25" s="120">
        <v>1355676923</v>
      </c>
      <c r="P25" s="72">
        <f t="shared" si="4"/>
        <v>0.58942474913043474</v>
      </c>
      <c r="Q25" s="125">
        <v>255576923</v>
      </c>
      <c r="R25" s="78">
        <f t="shared" si="5"/>
        <v>0.18852347389260679</v>
      </c>
      <c r="S25" s="81"/>
    </row>
    <row r="26" spans="1:19" s="10" customFormat="1" x14ac:dyDescent="0.25">
      <c r="A26" s="139" t="s">
        <v>66</v>
      </c>
      <c r="B26" s="140"/>
      <c r="C26" s="113">
        <v>5</v>
      </c>
      <c r="D26" s="117">
        <v>1</v>
      </c>
      <c r="E26" s="44">
        <f t="shared" si="6"/>
        <v>0.05</v>
      </c>
      <c r="F26" s="124"/>
      <c r="G26" s="89">
        <f t="shared" si="1"/>
        <v>0</v>
      </c>
      <c r="H26" s="46">
        <f t="shared" si="9"/>
        <v>1</v>
      </c>
      <c r="I26" s="44">
        <f t="shared" si="8"/>
        <v>0.05</v>
      </c>
      <c r="J26" s="146">
        <v>1</v>
      </c>
      <c r="K26" s="44">
        <f t="shared" si="3"/>
        <v>0.05</v>
      </c>
      <c r="L26" s="146">
        <v>3</v>
      </c>
      <c r="M26" s="44">
        <f t="shared" si="7"/>
        <v>0.15</v>
      </c>
      <c r="N26" s="120">
        <v>26711141286</v>
      </c>
      <c r="O26" s="120">
        <v>14082669907</v>
      </c>
      <c r="P26" s="72">
        <f t="shared" si="4"/>
        <v>0.52722082355878563</v>
      </c>
      <c r="Q26" s="125">
        <v>3357799252</v>
      </c>
      <c r="R26" s="78">
        <f>Q26/O26</f>
        <v>0.23843484752354779</v>
      </c>
      <c r="S26" s="81"/>
    </row>
    <row r="27" spans="1:19" s="10" customFormat="1" x14ac:dyDescent="0.25">
      <c r="A27" s="139" t="s">
        <v>67</v>
      </c>
      <c r="B27" s="140"/>
      <c r="C27" s="113">
        <v>5</v>
      </c>
      <c r="D27" s="117">
        <v>2</v>
      </c>
      <c r="E27" s="44">
        <f t="shared" si="6"/>
        <v>0.1</v>
      </c>
      <c r="F27" s="124"/>
      <c r="G27" s="89">
        <f t="shared" si="1"/>
        <v>0</v>
      </c>
      <c r="H27" s="46">
        <f t="shared" si="9"/>
        <v>2</v>
      </c>
      <c r="I27" s="44">
        <f t="shared" si="8"/>
        <v>0.1</v>
      </c>
      <c r="J27" s="146"/>
      <c r="K27" s="44">
        <f t="shared" si="3"/>
        <v>0</v>
      </c>
      <c r="L27" s="146">
        <v>3</v>
      </c>
      <c r="M27" s="44">
        <f t="shared" si="7"/>
        <v>0.15</v>
      </c>
      <c r="N27" s="120">
        <v>1800000000</v>
      </c>
      <c r="O27" s="120">
        <v>1208850000</v>
      </c>
      <c r="P27" s="72">
        <f t="shared" si="4"/>
        <v>0.67158333333333331</v>
      </c>
      <c r="Q27" s="125">
        <v>0</v>
      </c>
      <c r="R27" s="78">
        <f t="shared" si="5"/>
        <v>0</v>
      </c>
      <c r="S27" s="81"/>
    </row>
    <row r="28" spans="1:19" s="10" customFormat="1" x14ac:dyDescent="0.25">
      <c r="A28" s="139" t="s">
        <v>68</v>
      </c>
      <c r="B28" s="140"/>
      <c r="C28" s="113">
        <v>4</v>
      </c>
      <c r="D28" s="117">
        <v>4</v>
      </c>
      <c r="E28" s="44">
        <f t="shared" si="6"/>
        <v>0.25</v>
      </c>
      <c r="F28" s="124"/>
      <c r="G28" s="89">
        <f t="shared" si="1"/>
        <v>0</v>
      </c>
      <c r="H28" s="46">
        <f t="shared" si="9"/>
        <v>4</v>
      </c>
      <c r="I28" s="44">
        <f t="shared" si="8"/>
        <v>0.25</v>
      </c>
      <c r="J28" s="146"/>
      <c r="K28" s="44">
        <f t="shared" si="3"/>
        <v>0</v>
      </c>
      <c r="L28" s="146"/>
      <c r="M28" s="44">
        <f t="shared" si="7"/>
        <v>0</v>
      </c>
      <c r="N28" s="120">
        <v>1900000000</v>
      </c>
      <c r="O28" s="120">
        <v>907444108</v>
      </c>
      <c r="P28" s="72">
        <f t="shared" si="4"/>
        <v>0.47760216210526318</v>
      </c>
      <c r="Q28" s="125">
        <v>221238395.06</v>
      </c>
      <c r="R28" s="78">
        <f t="shared" si="5"/>
        <v>0.24380388071239756</v>
      </c>
      <c r="S28" s="81"/>
    </row>
    <row r="29" spans="1:19" s="10" customFormat="1" ht="15.75" thickBot="1" x14ac:dyDescent="0.3">
      <c r="A29" s="147" t="s">
        <v>69</v>
      </c>
      <c r="B29" s="148"/>
      <c r="C29" s="116">
        <v>12</v>
      </c>
      <c r="D29" s="128">
        <v>3</v>
      </c>
      <c r="E29" s="45">
        <f t="shared" si="6"/>
        <v>6.25E-2</v>
      </c>
      <c r="F29" s="134">
        <v>1</v>
      </c>
      <c r="G29" s="64">
        <f t="shared" si="1"/>
        <v>2.0833333333333332E-2</v>
      </c>
      <c r="H29" s="47">
        <f t="shared" si="9"/>
        <v>4</v>
      </c>
      <c r="I29" s="45">
        <f t="shared" si="8"/>
        <v>8.3333333333333329E-2</v>
      </c>
      <c r="J29" s="142">
        <v>5</v>
      </c>
      <c r="K29" s="45">
        <f t="shared" si="3"/>
        <v>0.10416666666666667</v>
      </c>
      <c r="L29" s="142">
        <v>3</v>
      </c>
      <c r="M29" s="45">
        <f t="shared" si="7"/>
        <v>6.25E-2</v>
      </c>
      <c r="N29" s="120">
        <v>13453227723</v>
      </c>
      <c r="O29" s="120">
        <v>2639114094</v>
      </c>
      <c r="P29" s="73">
        <f t="shared" si="4"/>
        <v>0.19616958460370812</v>
      </c>
      <c r="Q29" s="125">
        <v>857297140</v>
      </c>
      <c r="R29" s="78">
        <f t="shared" si="5"/>
        <v>0.3248427727884356</v>
      </c>
      <c r="S29" s="81"/>
    </row>
    <row r="30" spans="1:19" s="12" customFormat="1" ht="15.75" thickBot="1" x14ac:dyDescent="0.3">
      <c r="A30" s="85" t="s">
        <v>37</v>
      </c>
      <c r="B30" s="86"/>
      <c r="C30" s="42">
        <f>SUM(C31:C32)</f>
        <v>25</v>
      </c>
      <c r="D30" s="102">
        <f>SUM(D31:D32)</f>
        <v>6</v>
      </c>
      <c r="E30" s="103">
        <f t="shared" si="6"/>
        <v>0.06</v>
      </c>
      <c r="F30" s="104">
        <f>SUM(F31:F32)</f>
        <v>3</v>
      </c>
      <c r="G30" s="103">
        <f t="shared" si="1"/>
        <v>0.03</v>
      </c>
      <c r="H30" s="109">
        <f>SUM(H31:H32)</f>
        <v>9</v>
      </c>
      <c r="I30" s="106">
        <f t="shared" si="8"/>
        <v>0.09</v>
      </c>
      <c r="J30" s="104">
        <f>SUM(J31:J32)</f>
        <v>3</v>
      </c>
      <c r="K30" s="107">
        <f t="shared" si="3"/>
        <v>0.03</v>
      </c>
      <c r="L30" s="104">
        <f>SUM(L31:L32)</f>
        <v>13</v>
      </c>
      <c r="M30" s="107">
        <f t="shared" si="7"/>
        <v>0.13</v>
      </c>
      <c r="N30" s="68">
        <f>SUM(N31:N32)</f>
        <v>6829756878</v>
      </c>
      <c r="O30" s="70">
        <f>SUM(O31:O32)</f>
        <v>767518200</v>
      </c>
      <c r="P30" s="108">
        <f t="shared" si="4"/>
        <v>0.11237855368941875</v>
      </c>
      <c r="Q30" s="80">
        <f>SUM(Q31:Q32)</f>
        <v>113700000</v>
      </c>
      <c r="R30" s="168">
        <f t="shared" si="5"/>
        <v>0.14813980958366851</v>
      </c>
      <c r="S30" s="169"/>
    </row>
    <row r="31" spans="1:19" s="10" customFormat="1" x14ac:dyDescent="0.25">
      <c r="A31" s="139" t="s">
        <v>70</v>
      </c>
      <c r="B31" s="140"/>
      <c r="C31" s="112">
        <v>22</v>
      </c>
      <c r="D31" s="128">
        <v>5</v>
      </c>
      <c r="E31" s="93">
        <f t="shared" si="6"/>
        <v>5.6818181818181816E-2</v>
      </c>
      <c r="F31" s="141">
        <v>3</v>
      </c>
      <c r="G31" s="87">
        <f t="shared" si="1"/>
        <v>3.4090909090909088E-2</v>
      </c>
      <c r="H31" s="94">
        <f t="shared" si="9"/>
        <v>8</v>
      </c>
      <c r="I31" s="92">
        <f t="shared" si="8"/>
        <v>9.0909090909090912E-2</v>
      </c>
      <c r="J31" s="149">
        <v>2</v>
      </c>
      <c r="K31" s="95">
        <f t="shared" si="3"/>
        <v>2.2727272727272728E-2</v>
      </c>
      <c r="L31" s="150">
        <v>12</v>
      </c>
      <c r="M31" s="95">
        <f t="shared" si="7"/>
        <v>0.13636363636363635</v>
      </c>
      <c r="N31" s="151">
        <v>6829756878</v>
      </c>
      <c r="O31" s="152">
        <v>767518200</v>
      </c>
      <c r="P31" s="75">
        <f t="shared" si="4"/>
        <v>0.11237855368941875</v>
      </c>
      <c r="Q31" s="153">
        <v>113700000</v>
      </c>
      <c r="R31" s="78">
        <f t="shared" si="5"/>
        <v>0.14813980958366851</v>
      </c>
      <c r="S31" s="81"/>
    </row>
    <row r="32" spans="1:19" s="10" customFormat="1" ht="15.75" thickBot="1" x14ac:dyDescent="0.3">
      <c r="A32" s="154" t="s">
        <v>72</v>
      </c>
      <c r="B32" s="155"/>
      <c r="C32" s="114">
        <v>3</v>
      </c>
      <c r="D32" s="133">
        <v>1</v>
      </c>
      <c r="E32" s="96">
        <f t="shared" si="6"/>
        <v>8.3333333333333329E-2</v>
      </c>
      <c r="F32" s="134"/>
      <c r="G32" s="97">
        <f t="shared" si="1"/>
        <v>0</v>
      </c>
      <c r="H32" s="98">
        <f t="shared" si="9"/>
        <v>1</v>
      </c>
      <c r="I32" s="99">
        <f t="shared" si="8"/>
        <v>8.3333333333333329E-2</v>
      </c>
      <c r="J32" s="135">
        <v>1</v>
      </c>
      <c r="K32" s="100">
        <f t="shared" si="3"/>
        <v>8.3333333333333329E-2</v>
      </c>
      <c r="L32" s="156">
        <v>1</v>
      </c>
      <c r="M32" s="100">
        <f t="shared" si="7"/>
        <v>8.3333333333333329E-2</v>
      </c>
      <c r="N32" s="157"/>
      <c r="O32" s="158"/>
      <c r="P32" s="159"/>
      <c r="Q32" s="160"/>
      <c r="R32" s="161"/>
      <c r="S32" s="81"/>
    </row>
    <row r="33" spans="1:19" s="12" customFormat="1" ht="15.75" thickBot="1" x14ac:dyDescent="0.3">
      <c r="A33" s="85" t="s">
        <v>39</v>
      </c>
      <c r="B33" s="86"/>
      <c r="C33" s="42">
        <f>SUM(C34:C53)</f>
        <v>124</v>
      </c>
      <c r="D33" s="102">
        <f>SUM(D34:D53)</f>
        <v>51</v>
      </c>
      <c r="E33" s="103">
        <f t="shared" si="6"/>
        <v>0.1028225806451613</v>
      </c>
      <c r="F33" s="104">
        <f>SUM(F34:F53)</f>
        <v>11</v>
      </c>
      <c r="G33" s="103">
        <f t="shared" si="1"/>
        <v>2.2177419354838711E-2</v>
      </c>
      <c r="H33" s="105">
        <f>SUM(H34:H53)</f>
        <v>62</v>
      </c>
      <c r="I33" s="106">
        <f t="shared" si="8"/>
        <v>0.125</v>
      </c>
      <c r="J33" s="104">
        <f>SUM(J34:J53)</f>
        <v>20</v>
      </c>
      <c r="K33" s="107">
        <f t="shared" si="3"/>
        <v>4.0322580645161289E-2</v>
      </c>
      <c r="L33" s="104">
        <f>SUM(L34:L53)</f>
        <v>42</v>
      </c>
      <c r="M33" s="107">
        <f t="shared" si="7"/>
        <v>8.4677419354838704E-2</v>
      </c>
      <c r="N33" s="70">
        <f>SUM(N34:N53)</f>
        <v>37779640096.889999</v>
      </c>
      <c r="O33" s="70">
        <f>SUM(O34:O53)</f>
        <v>10033371429</v>
      </c>
      <c r="P33" s="108">
        <f>O33/N33</f>
        <v>0.26557615168562554</v>
      </c>
      <c r="Q33" s="167">
        <f>SUM(Q34:Q53)</f>
        <v>2787014984</v>
      </c>
      <c r="R33" s="168">
        <f t="shared" si="5"/>
        <v>0.27777452511570921</v>
      </c>
      <c r="S33" s="169"/>
    </row>
    <row r="34" spans="1:19" s="10" customFormat="1" x14ac:dyDescent="0.25">
      <c r="A34" s="139" t="s">
        <v>73</v>
      </c>
      <c r="B34" s="140"/>
      <c r="C34" s="112">
        <v>2</v>
      </c>
      <c r="D34" s="117">
        <v>2</v>
      </c>
      <c r="E34" s="43">
        <f t="shared" si="6"/>
        <v>0.25</v>
      </c>
      <c r="F34" s="146"/>
      <c r="G34" s="43">
        <f t="shared" si="1"/>
        <v>0</v>
      </c>
      <c r="H34" s="46">
        <f>+D34+F34</f>
        <v>2</v>
      </c>
      <c r="I34" s="43">
        <f t="shared" si="8"/>
        <v>0.25</v>
      </c>
      <c r="J34" s="146"/>
      <c r="K34" s="43">
        <f t="shared" si="3"/>
        <v>0</v>
      </c>
      <c r="L34" s="162"/>
      <c r="M34" s="43">
        <f>((L34/$C34)*$B$7)</f>
        <v>0</v>
      </c>
      <c r="N34" s="120">
        <v>750000000</v>
      </c>
      <c r="O34" s="120">
        <v>27500000</v>
      </c>
      <c r="P34" s="72">
        <f>O34/N34</f>
        <v>3.6666666666666667E-2</v>
      </c>
      <c r="Q34" s="125">
        <v>0</v>
      </c>
      <c r="R34" s="78">
        <f t="shared" si="5"/>
        <v>0</v>
      </c>
      <c r="S34" s="81"/>
    </row>
    <row r="35" spans="1:19" s="10" customFormat="1" x14ac:dyDescent="0.25">
      <c r="A35" s="139" t="s">
        <v>74</v>
      </c>
      <c r="B35" s="140"/>
      <c r="C35" s="113">
        <v>1</v>
      </c>
      <c r="D35" s="117"/>
      <c r="E35" s="44">
        <f t="shared" si="6"/>
        <v>0</v>
      </c>
      <c r="F35" s="146"/>
      <c r="G35" s="44">
        <f t="shared" si="1"/>
        <v>0</v>
      </c>
      <c r="H35" s="46">
        <f>+D35+F35</f>
        <v>0</v>
      </c>
      <c r="I35" s="44">
        <f t="shared" si="8"/>
        <v>0</v>
      </c>
      <c r="J35" s="146"/>
      <c r="K35" s="44">
        <f t="shared" si="3"/>
        <v>0</v>
      </c>
      <c r="L35" s="146">
        <v>1</v>
      </c>
      <c r="M35" s="43">
        <f t="shared" ref="M35:M53" si="10">((L35/$C35)*$B$7)</f>
        <v>0.25</v>
      </c>
      <c r="N35" s="120">
        <v>320000000</v>
      </c>
      <c r="O35" s="120">
        <v>290003333</v>
      </c>
      <c r="P35" s="72">
        <f t="shared" si="4"/>
        <v>0.90626041562500004</v>
      </c>
      <c r="Q35" s="125">
        <v>41150000</v>
      </c>
      <c r="R35" s="78">
        <f t="shared" si="5"/>
        <v>0.14189492091113312</v>
      </c>
      <c r="S35" s="81"/>
    </row>
    <row r="36" spans="1:19" s="10" customFormat="1" x14ac:dyDescent="0.25">
      <c r="A36" s="139" t="s">
        <v>75</v>
      </c>
      <c r="B36" s="140"/>
      <c r="C36" s="113">
        <v>12</v>
      </c>
      <c r="D36" s="117">
        <v>2</v>
      </c>
      <c r="E36" s="44">
        <f t="shared" si="6"/>
        <v>4.1666666666666664E-2</v>
      </c>
      <c r="F36" s="146">
        <v>2</v>
      </c>
      <c r="G36" s="44">
        <f t="shared" si="1"/>
        <v>4.1666666666666664E-2</v>
      </c>
      <c r="H36" s="46">
        <f>+D36+F36</f>
        <v>4</v>
      </c>
      <c r="I36" s="44">
        <f t="shared" si="8"/>
        <v>8.3333333333333329E-2</v>
      </c>
      <c r="J36" s="146">
        <v>3</v>
      </c>
      <c r="K36" s="44">
        <f t="shared" si="3"/>
        <v>6.25E-2</v>
      </c>
      <c r="L36" s="146">
        <v>5</v>
      </c>
      <c r="M36" s="43">
        <f t="shared" si="10"/>
        <v>0.10416666666666667</v>
      </c>
      <c r="N36" s="120">
        <v>1050000000</v>
      </c>
      <c r="O36" s="120">
        <v>496300000</v>
      </c>
      <c r="P36" s="72">
        <f t="shared" si="4"/>
        <v>0.47266666666666668</v>
      </c>
      <c r="Q36" s="125">
        <v>129600000</v>
      </c>
      <c r="R36" s="78">
        <f t="shared" si="5"/>
        <v>0.2611323796091074</v>
      </c>
      <c r="S36" s="81"/>
    </row>
    <row r="37" spans="1:19" s="10" customFormat="1" x14ac:dyDescent="0.25">
      <c r="A37" s="139" t="s">
        <v>76</v>
      </c>
      <c r="B37" s="140"/>
      <c r="C37" s="113">
        <v>42</v>
      </c>
      <c r="D37" s="117">
        <v>17</v>
      </c>
      <c r="E37" s="44">
        <f t="shared" si="6"/>
        <v>0.10119047619047619</v>
      </c>
      <c r="F37" s="146">
        <v>5</v>
      </c>
      <c r="G37" s="44">
        <f t="shared" si="1"/>
        <v>2.976190476190476E-2</v>
      </c>
      <c r="H37" s="46">
        <f t="shared" ref="H37:H53" si="11">+D37+F37</f>
        <v>22</v>
      </c>
      <c r="I37" s="44">
        <f t="shared" si="8"/>
        <v>0.13095238095238096</v>
      </c>
      <c r="J37" s="146">
        <v>16</v>
      </c>
      <c r="K37" s="44">
        <f t="shared" si="3"/>
        <v>9.5238095238095233E-2</v>
      </c>
      <c r="L37" s="146">
        <v>4</v>
      </c>
      <c r="M37" s="43">
        <f t="shared" si="10"/>
        <v>2.3809523809523808E-2</v>
      </c>
      <c r="N37" s="120">
        <v>7769440451</v>
      </c>
      <c r="O37" s="120">
        <v>4348603223</v>
      </c>
      <c r="P37" s="72">
        <f t="shared" si="4"/>
        <v>0.55970610115691066</v>
      </c>
      <c r="Q37" s="125">
        <v>1020550111</v>
      </c>
      <c r="R37" s="78">
        <f t="shared" si="5"/>
        <v>0.23468457770583775</v>
      </c>
      <c r="S37" s="81"/>
    </row>
    <row r="38" spans="1:19" s="10" customFormat="1" x14ac:dyDescent="0.25">
      <c r="A38" s="139" t="s">
        <v>77</v>
      </c>
      <c r="B38" s="140"/>
      <c r="C38" s="113">
        <v>4</v>
      </c>
      <c r="D38" s="117">
        <v>3</v>
      </c>
      <c r="E38" s="44">
        <f t="shared" si="6"/>
        <v>0.1875</v>
      </c>
      <c r="F38" s="146"/>
      <c r="G38" s="44">
        <f>((F38/$C38)*$B$7)</f>
        <v>0</v>
      </c>
      <c r="H38" s="46">
        <f>+D38+F38</f>
        <v>3</v>
      </c>
      <c r="I38" s="44">
        <f t="shared" si="8"/>
        <v>0.1875</v>
      </c>
      <c r="J38" s="146"/>
      <c r="K38" s="44">
        <f t="shared" si="3"/>
        <v>0</v>
      </c>
      <c r="L38" s="146">
        <v>1</v>
      </c>
      <c r="M38" s="43">
        <f t="shared" si="10"/>
        <v>6.25E-2</v>
      </c>
      <c r="N38" s="120">
        <v>650000000</v>
      </c>
      <c r="O38" s="120">
        <v>329800000</v>
      </c>
      <c r="P38" s="72">
        <f t="shared" si="4"/>
        <v>0.50738461538461543</v>
      </c>
      <c r="Q38" s="125">
        <v>17500000</v>
      </c>
      <c r="R38" s="78">
        <f>Q38/O38</f>
        <v>5.3062462098241357E-2</v>
      </c>
      <c r="S38" s="81"/>
    </row>
    <row r="39" spans="1:19" s="10" customFormat="1" x14ac:dyDescent="0.25">
      <c r="A39" s="139" t="s">
        <v>78</v>
      </c>
      <c r="B39" s="140"/>
      <c r="C39" s="113">
        <v>13</v>
      </c>
      <c r="D39" s="117"/>
      <c r="E39" s="44">
        <f t="shared" si="6"/>
        <v>0</v>
      </c>
      <c r="F39" s="146">
        <v>1</v>
      </c>
      <c r="G39" s="44">
        <f t="shared" si="1"/>
        <v>1.9230769230769232E-2</v>
      </c>
      <c r="H39" s="46">
        <f t="shared" si="11"/>
        <v>1</v>
      </c>
      <c r="I39" s="44">
        <f t="shared" si="8"/>
        <v>1.9230769230769232E-2</v>
      </c>
      <c r="J39" s="146"/>
      <c r="K39" s="44">
        <f t="shared" si="3"/>
        <v>0</v>
      </c>
      <c r="L39" s="146">
        <v>12</v>
      </c>
      <c r="M39" s="43">
        <f t="shared" si="10"/>
        <v>0.23076923076923078</v>
      </c>
      <c r="N39" s="137">
        <v>11008374201</v>
      </c>
      <c r="O39" s="137">
        <v>489300000</v>
      </c>
      <c r="P39" s="72">
        <f>O39/N39</f>
        <v>4.4447980334421412E-2</v>
      </c>
      <c r="Q39" s="163">
        <v>61200000</v>
      </c>
      <c r="R39" s="78">
        <f>Q39/O39</f>
        <v>0.12507664009809932</v>
      </c>
      <c r="S39" s="81"/>
    </row>
    <row r="40" spans="1:19" s="10" customFormat="1" x14ac:dyDescent="0.25">
      <c r="A40" s="139" t="s">
        <v>79</v>
      </c>
      <c r="B40" s="140"/>
      <c r="C40" s="113">
        <v>8</v>
      </c>
      <c r="D40" s="117"/>
      <c r="E40" s="44">
        <f t="shared" si="6"/>
        <v>0</v>
      </c>
      <c r="F40" s="146"/>
      <c r="G40" s="44">
        <f t="shared" si="1"/>
        <v>0</v>
      </c>
      <c r="H40" s="46">
        <f>+D40+F40</f>
        <v>0</v>
      </c>
      <c r="I40" s="44">
        <f t="shared" si="8"/>
        <v>0</v>
      </c>
      <c r="J40" s="146"/>
      <c r="K40" s="44">
        <f t="shared" si="3"/>
        <v>0</v>
      </c>
      <c r="L40" s="146">
        <v>8</v>
      </c>
      <c r="M40" s="43">
        <f t="shared" si="10"/>
        <v>0.25</v>
      </c>
      <c r="N40" s="137">
        <v>8928425444.8899994</v>
      </c>
      <c r="O40" s="137">
        <v>120214322</v>
      </c>
      <c r="P40" s="72">
        <f>O40/N40</f>
        <v>1.3464224206385931E-2</v>
      </c>
      <c r="Q40" s="163">
        <v>32214322</v>
      </c>
      <c r="R40" s="78">
        <f>Q40/O40</f>
        <v>0.26797407716528154</v>
      </c>
      <c r="S40" s="81"/>
    </row>
    <row r="41" spans="1:19" s="10" customFormat="1" x14ac:dyDescent="0.25">
      <c r="A41" s="139" t="s">
        <v>80</v>
      </c>
      <c r="B41" s="140"/>
      <c r="C41" s="113">
        <v>9</v>
      </c>
      <c r="D41" s="117">
        <v>1</v>
      </c>
      <c r="E41" s="44">
        <f t="shared" si="6"/>
        <v>2.7777777777777776E-2</v>
      </c>
      <c r="F41" s="146"/>
      <c r="G41" s="44">
        <f t="shared" si="1"/>
        <v>0</v>
      </c>
      <c r="H41" s="46">
        <f t="shared" si="11"/>
        <v>1</v>
      </c>
      <c r="I41" s="44">
        <f t="shared" si="8"/>
        <v>2.7777777777777776E-2</v>
      </c>
      <c r="J41" s="146"/>
      <c r="K41" s="44">
        <f t="shared" si="3"/>
        <v>0</v>
      </c>
      <c r="L41" s="146">
        <v>8</v>
      </c>
      <c r="M41" s="43">
        <f t="shared" si="10"/>
        <v>0.22222222222222221</v>
      </c>
      <c r="N41" s="120">
        <v>3204200000</v>
      </c>
      <c r="O41" s="101">
        <v>1303200551</v>
      </c>
      <c r="P41" s="72">
        <f t="shared" si="4"/>
        <v>0.40671635696897823</v>
      </c>
      <c r="Q41" s="125">
        <v>369200551</v>
      </c>
      <c r="R41" s="78">
        <f t="shared" si="5"/>
        <v>0.28330294267961831</v>
      </c>
      <c r="S41" s="81"/>
    </row>
    <row r="42" spans="1:19" s="10" customFormat="1" x14ac:dyDescent="0.25">
      <c r="A42" s="144" t="s">
        <v>81</v>
      </c>
      <c r="B42" s="145"/>
      <c r="C42" s="113">
        <v>8</v>
      </c>
      <c r="D42" s="117">
        <v>5</v>
      </c>
      <c r="E42" s="44">
        <f t="shared" si="6"/>
        <v>0.15625</v>
      </c>
      <c r="F42" s="146">
        <v>1</v>
      </c>
      <c r="G42" s="44">
        <f t="shared" si="1"/>
        <v>3.125E-2</v>
      </c>
      <c r="H42" s="46">
        <f>+D42+F42</f>
        <v>6</v>
      </c>
      <c r="I42" s="44">
        <f t="shared" si="8"/>
        <v>0.1875</v>
      </c>
      <c r="J42" s="146"/>
      <c r="K42" s="44">
        <f t="shared" si="3"/>
        <v>0</v>
      </c>
      <c r="L42" s="146">
        <v>2</v>
      </c>
      <c r="M42" s="43">
        <f t="shared" si="10"/>
        <v>6.25E-2</v>
      </c>
      <c r="N42" s="120">
        <v>920700000</v>
      </c>
      <c r="O42" s="120">
        <v>635200000</v>
      </c>
      <c r="P42" s="72">
        <f t="shared" si="4"/>
        <v>0.68990985120017378</v>
      </c>
      <c r="Q42" s="125">
        <v>405600000</v>
      </c>
      <c r="R42" s="78">
        <f t="shared" si="5"/>
        <v>0.6385390428211587</v>
      </c>
      <c r="S42" s="81"/>
    </row>
    <row r="43" spans="1:19" s="10" customFormat="1" x14ac:dyDescent="0.25">
      <c r="A43" s="139" t="s">
        <v>82</v>
      </c>
      <c r="B43" s="140"/>
      <c r="C43" s="113">
        <v>2</v>
      </c>
      <c r="D43" s="117">
        <v>2</v>
      </c>
      <c r="E43" s="44">
        <f t="shared" si="6"/>
        <v>0.25</v>
      </c>
      <c r="F43" s="146"/>
      <c r="G43" s="44">
        <f t="shared" si="1"/>
        <v>0</v>
      </c>
      <c r="H43" s="46">
        <f>+D43+F43</f>
        <v>2</v>
      </c>
      <c r="I43" s="44">
        <f t="shared" si="8"/>
        <v>0.25</v>
      </c>
      <c r="J43" s="146"/>
      <c r="K43" s="44">
        <f t="shared" si="3"/>
        <v>0</v>
      </c>
      <c r="L43" s="146"/>
      <c r="M43" s="43">
        <f t="shared" si="10"/>
        <v>0</v>
      </c>
      <c r="N43" s="120">
        <v>120000000</v>
      </c>
      <c r="O43" s="120">
        <v>15000000</v>
      </c>
      <c r="P43" s="72">
        <f t="shared" si="4"/>
        <v>0.125</v>
      </c>
      <c r="Q43" s="125">
        <v>5000000</v>
      </c>
      <c r="R43" s="78">
        <f t="shared" si="5"/>
        <v>0.33333333333333331</v>
      </c>
      <c r="S43" s="81"/>
    </row>
    <row r="44" spans="1:19" s="10" customFormat="1" x14ac:dyDescent="0.25">
      <c r="A44" s="139" t="s">
        <v>83</v>
      </c>
      <c r="B44" s="140"/>
      <c r="C44" s="113">
        <v>1</v>
      </c>
      <c r="D44" s="117">
        <v>1</v>
      </c>
      <c r="E44" s="44">
        <f t="shared" si="6"/>
        <v>0.25</v>
      </c>
      <c r="F44" s="146"/>
      <c r="G44" s="44">
        <f t="shared" si="1"/>
        <v>0</v>
      </c>
      <c r="H44" s="46">
        <f t="shared" si="11"/>
        <v>1</v>
      </c>
      <c r="I44" s="44">
        <f t="shared" si="8"/>
        <v>0.25</v>
      </c>
      <c r="J44" s="146"/>
      <c r="K44" s="44">
        <f t="shared" si="3"/>
        <v>0</v>
      </c>
      <c r="L44" s="146"/>
      <c r="M44" s="43">
        <f t="shared" si="10"/>
        <v>0</v>
      </c>
      <c r="N44" s="120">
        <v>400000000</v>
      </c>
      <c r="O44" s="120">
        <v>364800000</v>
      </c>
      <c r="P44" s="72">
        <f t="shared" si="4"/>
        <v>0.91200000000000003</v>
      </c>
      <c r="Q44" s="125">
        <v>59500000</v>
      </c>
      <c r="R44" s="78">
        <f t="shared" si="5"/>
        <v>0.1631030701754386</v>
      </c>
      <c r="S44" s="81"/>
    </row>
    <row r="45" spans="1:19" s="10" customFormat="1" x14ac:dyDescent="0.25">
      <c r="A45" s="139" t="s">
        <v>84</v>
      </c>
      <c r="B45" s="164"/>
      <c r="C45" s="113">
        <v>4</v>
      </c>
      <c r="D45" s="117">
        <v>4</v>
      </c>
      <c r="E45" s="44">
        <f t="shared" si="6"/>
        <v>0.25</v>
      </c>
      <c r="F45" s="146"/>
      <c r="G45" s="44">
        <f t="shared" si="1"/>
        <v>0</v>
      </c>
      <c r="H45" s="46">
        <f t="shared" si="11"/>
        <v>4</v>
      </c>
      <c r="I45" s="44">
        <f t="shared" si="8"/>
        <v>0.25</v>
      </c>
      <c r="J45" s="146"/>
      <c r="K45" s="44">
        <f t="shared" si="3"/>
        <v>0</v>
      </c>
      <c r="L45" s="146"/>
      <c r="M45" s="43">
        <f t="shared" si="10"/>
        <v>0</v>
      </c>
      <c r="N45" s="120">
        <v>170000000</v>
      </c>
      <c r="O45" s="120">
        <v>153350000</v>
      </c>
      <c r="P45" s="72">
        <f t="shared" si="4"/>
        <v>0.9020588235294118</v>
      </c>
      <c r="Q45" s="125">
        <v>29600000</v>
      </c>
      <c r="R45" s="78">
        <f t="shared" si="5"/>
        <v>0.19302249755461362</v>
      </c>
      <c r="S45" s="81"/>
    </row>
    <row r="46" spans="1:19" s="10" customFormat="1" x14ac:dyDescent="0.25">
      <c r="A46" s="139" t="s">
        <v>85</v>
      </c>
      <c r="B46" s="164"/>
      <c r="C46" s="113">
        <v>2</v>
      </c>
      <c r="D46" s="117">
        <v>2</v>
      </c>
      <c r="E46" s="44">
        <f t="shared" si="6"/>
        <v>0.25</v>
      </c>
      <c r="F46" s="146"/>
      <c r="G46" s="44">
        <f t="shared" si="1"/>
        <v>0</v>
      </c>
      <c r="H46" s="46">
        <f t="shared" si="11"/>
        <v>2</v>
      </c>
      <c r="I46" s="44">
        <f t="shared" si="8"/>
        <v>0.25</v>
      </c>
      <c r="J46" s="146"/>
      <c r="K46" s="44">
        <f t="shared" si="3"/>
        <v>0</v>
      </c>
      <c r="L46" s="146"/>
      <c r="M46" s="43">
        <f t="shared" si="10"/>
        <v>0</v>
      </c>
      <c r="N46" s="120">
        <v>208500000</v>
      </c>
      <c r="O46" s="120">
        <v>117500000</v>
      </c>
      <c r="P46" s="72">
        <f t="shared" si="4"/>
        <v>0.56354916067146288</v>
      </c>
      <c r="Q46" s="125">
        <v>47000000</v>
      </c>
      <c r="R46" s="78">
        <f t="shared" si="5"/>
        <v>0.4</v>
      </c>
      <c r="S46" s="81"/>
    </row>
    <row r="47" spans="1:19" s="10" customFormat="1" x14ac:dyDescent="0.25">
      <c r="A47" s="139" t="s">
        <v>86</v>
      </c>
      <c r="B47" s="164"/>
      <c r="C47" s="113">
        <v>6</v>
      </c>
      <c r="D47" s="117">
        <v>5</v>
      </c>
      <c r="E47" s="44">
        <f t="shared" si="6"/>
        <v>0.20833333333333334</v>
      </c>
      <c r="F47" s="146"/>
      <c r="G47" s="44">
        <f t="shared" si="1"/>
        <v>0</v>
      </c>
      <c r="H47" s="46">
        <f t="shared" si="11"/>
        <v>5</v>
      </c>
      <c r="I47" s="44">
        <f t="shared" si="8"/>
        <v>0.20833333333333334</v>
      </c>
      <c r="J47" s="146"/>
      <c r="K47" s="44">
        <f t="shared" si="3"/>
        <v>0</v>
      </c>
      <c r="L47" s="146">
        <v>1</v>
      </c>
      <c r="M47" s="43">
        <f t="shared" si="10"/>
        <v>4.1666666666666664E-2</v>
      </c>
      <c r="N47" s="120">
        <v>700000000</v>
      </c>
      <c r="O47" s="120">
        <v>425200000</v>
      </c>
      <c r="P47" s="72">
        <f t="shared" si="4"/>
        <v>0.60742857142857143</v>
      </c>
      <c r="Q47" s="125">
        <v>116500000</v>
      </c>
      <c r="R47" s="78">
        <f t="shared" si="5"/>
        <v>0.27398871119473189</v>
      </c>
      <c r="S47" s="81"/>
    </row>
    <row r="48" spans="1:19" s="10" customFormat="1" x14ac:dyDescent="0.25">
      <c r="A48" s="139" t="s">
        <v>87</v>
      </c>
      <c r="B48" s="164"/>
      <c r="C48" s="113">
        <v>1</v>
      </c>
      <c r="D48" s="117">
        <v>1</v>
      </c>
      <c r="E48" s="44">
        <f t="shared" si="6"/>
        <v>0.25</v>
      </c>
      <c r="F48" s="146"/>
      <c r="G48" s="44">
        <f t="shared" si="1"/>
        <v>0</v>
      </c>
      <c r="H48" s="46">
        <f t="shared" si="11"/>
        <v>1</v>
      </c>
      <c r="I48" s="44">
        <f t="shared" si="8"/>
        <v>0.25</v>
      </c>
      <c r="J48" s="146"/>
      <c r="K48" s="44">
        <f t="shared" si="3"/>
        <v>0</v>
      </c>
      <c r="L48" s="146"/>
      <c r="M48" s="43">
        <f t="shared" si="10"/>
        <v>0</v>
      </c>
      <c r="N48" s="120">
        <v>400000000</v>
      </c>
      <c r="O48" s="120">
        <v>287600000</v>
      </c>
      <c r="P48" s="72">
        <f t="shared" si="4"/>
        <v>0.71899999999999997</v>
      </c>
      <c r="Q48" s="125">
        <v>66000000</v>
      </c>
      <c r="R48" s="78">
        <f t="shared" si="5"/>
        <v>0.22948539638386647</v>
      </c>
      <c r="S48" s="81"/>
    </row>
    <row r="49" spans="1:19" s="10" customFormat="1" x14ac:dyDescent="0.25">
      <c r="A49" s="139" t="s">
        <v>88</v>
      </c>
      <c r="B49" s="164"/>
      <c r="C49" s="113">
        <v>1</v>
      </c>
      <c r="D49" s="117">
        <v>1</v>
      </c>
      <c r="E49" s="44">
        <f t="shared" si="6"/>
        <v>0.25</v>
      </c>
      <c r="F49" s="146"/>
      <c r="G49" s="44">
        <f t="shared" si="1"/>
        <v>0</v>
      </c>
      <c r="H49" s="46">
        <f>+D49+F49</f>
        <v>1</v>
      </c>
      <c r="I49" s="44">
        <f t="shared" si="8"/>
        <v>0.25</v>
      </c>
      <c r="J49" s="146"/>
      <c r="K49" s="44">
        <f t="shared" si="3"/>
        <v>0</v>
      </c>
      <c r="L49" s="146"/>
      <c r="M49" s="43">
        <f t="shared" si="10"/>
        <v>0</v>
      </c>
      <c r="N49" s="137">
        <v>410000000</v>
      </c>
      <c r="O49" s="137">
        <v>303800000</v>
      </c>
      <c r="P49" s="72">
        <f t="shared" si="4"/>
        <v>0.74097560975609755</v>
      </c>
      <c r="Q49" s="163">
        <v>303800000</v>
      </c>
      <c r="R49" s="78">
        <f t="shared" si="5"/>
        <v>1</v>
      </c>
      <c r="S49" s="81"/>
    </row>
    <row r="50" spans="1:19" s="10" customFormat="1" x14ac:dyDescent="0.25">
      <c r="A50" s="139" t="s">
        <v>89</v>
      </c>
      <c r="B50" s="164"/>
      <c r="C50" s="113">
        <v>3</v>
      </c>
      <c r="D50" s="128">
        <v>3</v>
      </c>
      <c r="E50" s="44">
        <f t="shared" si="6"/>
        <v>0.25</v>
      </c>
      <c r="F50" s="142"/>
      <c r="G50" s="44">
        <f t="shared" si="1"/>
        <v>0</v>
      </c>
      <c r="H50" s="46">
        <f>+D50+F50</f>
        <v>3</v>
      </c>
      <c r="I50" s="44">
        <f t="shared" si="8"/>
        <v>0.25</v>
      </c>
      <c r="J50" s="142"/>
      <c r="K50" s="44">
        <f t="shared" si="3"/>
        <v>0</v>
      </c>
      <c r="L50" s="146"/>
      <c r="M50" s="43">
        <f t="shared" si="10"/>
        <v>0</v>
      </c>
      <c r="N50" s="137">
        <v>120000000</v>
      </c>
      <c r="O50" s="137">
        <v>78000000</v>
      </c>
      <c r="P50" s="72">
        <f t="shared" si="4"/>
        <v>0.65</v>
      </c>
      <c r="Q50" s="163">
        <v>24400000</v>
      </c>
      <c r="R50" s="78">
        <f t="shared" si="5"/>
        <v>0.31282051282051282</v>
      </c>
      <c r="S50" s="81"/>
    </row>
    <row r="51" spans="1:19" s="10" customFormat="1" ht="15" customHeight="1" x14ac:dyDescent="0.25">
      <c r="A51" s="139" t="s">
        <v>90</v>
      </c>
      <c r="B51" s="164"/>
      <c r="C51" s="113">
        <v>1</v>
      </c>
      <c r="D51" s="128">
        <v>1</v>
      </c>
      <c r="E51" s="44">
        <f t="shared" si="6"/>
        <v>0.25</v>
      </c>
      <c r="F51" s="142"/>
      <c r="G51" s="44">
        <f t="shared" si="1"/>
        <v>0</v>
      </c>
      <c r="H51" s="46">
        <f>+D51+F51</f>
        <v>1</v>
      </c>
      <c r="I51" s="44">
        <f t="shared" si="8"/>
        <v>0.25</v>
      </c>
      <c r="J51" s="142"/>
      <c r="K51" s="44">
        <f t="shared" si="3"/>
        <v>0</v>
      </c>
      <c r="L51" s="142"/>
      <c r="M51" s="43">
        <f t="shared" si="10"/>
        <v>0</v>
      </c>
      <c r="N51" s="137">
        <v>90000000</v>
      </c>
      <c r="O51" s="137">
        <v>65000000</v>
      </c>
      <c r="P51" s="72">
        <f t="shared" si="4"/>
        <v>0.72222222222222221</v>
      </c>
      <c r="Q51" s="163">
        <v>15200000</v>
      </c>
      <c r="R51" s="78">
        <f t="shared" si="5"/>
        <v>0.23384615384615384</v>
      </c>
      <c r="S51" s="81"/>
    </row>
    <row r="52" spans="1:19" s="10" customFormat="1" ht="15" customHeight="1" x14ac:dyDescent="0.25">
      <c r="A52" s="139" t="s">
        <v>91</v>
      </c>
      <c r="B52" s="164"/>
      <c r="C52" s="113">
        <v>3</v>
      </c>
      <c r="D52" s="128">
        <v>1</v>
      </c>
      <c r="E52" s="44">
        <f t="shared" si="6"/>
        <v>8.3333333333333329E-2</v>
      </c>
      <c r="F52" s="142">
        <v>1</v>
      </c>
      <c r="G52" s="44">
        <f t="shared" si="1"/>
        <v>8.3333333333333329E-2</v>
      </c>
      <c r="H52" s="46">
        <f t="shared" si="11"/>
        <v>2</v>
      </c>
      <c r="I52" s="44">
        <f t="shared" si="8"/>
        <v>0.16666666666666666</v>
      </c>
      <c r="J52" s="142">
        <v>1</v>
      </c>
      <c r="K52" s="44">
        <f t="shared" si="3"/>
        <v>8.3333333333333329E-2</v>
      </c>
      <c r="L52" s="142"/>
      <c r="M52" s="43">
        <f t="shared" si="10"/>
        <v>0</v>
      </c>
      <c r="N52" s="137">
        <v>360000000</v>
      </c>
      <c r="O52" s="137">
        <v>183000000</v>
      </c>
      <c r="P52" s="72">
        <f t="shared" si="4"/>
        <v>0.5083333333333333</v>
      </c>
      <c r="Q52" s="125">
        <v>43000000</v>
      </c>
      <c r="R52" s="78">
        <f t="shared" si="5"/>
        <v>0.23497267759562843</v>
      </c>
      <c r="S52" s="81"/>
    </row>
    <row r="53" spans="1:19" s="10" customFormat="1" ht="15.75" thickBot="1" x14ac:dyDescent="0.3">
      <c r="A53" s="165" t="s">
        <v>92</v>
      </c>
      <c r="B53" s="166"/>
      <c r="C53" s="116">
        <v>1</v>
      </c>
      <c r="D53" s="117"/>
      <c r="E53" s="45">
        <f t="shared" si="6"/>
        <v>0</v>
      </c>
      <c r="F53" s="146">
        <v>1</v>
      </c>
      <c r="G53" s="45">
        <f t="shared" si="1"/>
        <v>0.25</v>
      </c>
      <c r="H53" s="47">
        <f t="shared" si="11"/>
        <v>1</v>
      </c>
      <c r="I53" s="45">
        <f t="shared" si="8"/>
        <v>0.25</v>
      </c>
      <c r="J53" s="146"/>
      <c r="K53" s="45">
        <f t="shared" si="3"/>
        <v>0</v>
      </c>
      <c r="L53" s="142"/>
      <c r="M53" s="43">
        <f t="shared" si="10"/>
        <v>0</v>
      </c>
      <c r="N53" s="137">
        <v>200000000</v>
      </c>
      <c r="O53" s="137">
        <v>0</v>
      </c>
      <c r="P53" s="73">
        <f t="shared" si="4"/>
        <v>0</v>
      </c>
      <c r="Q53" s="163">
        <v>0</v>
      </c>
      <c r="R53" s="78" t="e">
        <f>Q53/O53</f>
        <v>#DIV/0!</v>
      </c>
      <c r="S53" s="81"/>
    </row>
    <row r="54" spans="1:19" s="60" customFormat="1" ht="27" customHeight="1" thickBot="1" x14ac:dyDescent="0.35">
      <c r="A54" s="213" t="s">
        <v>13</v>
      </c>
      <c r="B54" s="214"/>
      <c r="C54" s="53">
        <f>SUM(C9,C23,C30,C33)</f>
        <v>455</v>
      </c>
      <c r="D54" s="57">
        <f>SUM(D9,D23,D30,D33)</f>
        <v>201</v>
      </c>
      <c r="E54" s="55">
        <f>((D54/$C54)*$B$7)</f>
        <v>0.11043956043956044</v>
      </c>
      <c r="F54" s="54">
        <f>SUM(F9,F23,F30,F33,)</f>
        <v>36</v>
      </c>
      <c r="G54" s="55">
        <f>((F54/$C54)*$B$7)</f>
        <v>1.9780219780219779E-2</v>
      </c>
      <c r="H54" s="54">
        <f>D54+F54</f>
        <v>237</v>
      </c>
      <c r="I54" s="55">
        <f t="shared" si="8"/>
        <v>0.1302197802197802</v>
      </c>
      <c r="J54" s="54">
        <f>SUM(J9,J23,J30,J33)</f>
        <v>63</v>
      </c>
      <c r="K54" s="56">
        <f>((J54/$C54)*$B$7)</f>
        <v>3.4615384615384617E-2</v>
      </c>
      <c r="L54" s="57">
        <f>SUM(L9,L23,L30,L33,)</f>
        <v>155</v>
      </c>
      <c r="M54" s="58">
        <f>((L54/$C54)*$B$7)</f>
        <v>8.5164835164835168E-2</v>
      </c>
      <c r="N54" s="65">
        <f>SUM(N9,N23,N30,N33)</f>
        <v>921953113204.06006</v>
      </c>
      <c r="O54" s="65">
        <f>SUM(O9,O23,O30,O33)</f>
        <v>209689426273</v>
      </c>
      <c r="P54" s="59">
        <f>O54/N54</f>
        <v>0.22744044493137744</v>
      </c>
      <c r="Q54" s="71">
        <f>SUM(Q9+Q23+Q30+Q33)</f>
        <v>150609608811.06</v>
      </c>
      <c r="R54" s="83">
        <f t="shared" ref="R54" si="12">Q54/O54</f>
        <v>0.71825085073663908</v>
      </c>
      <c r="S54" s="77"/>
    </row>
    <row r="55" spans="1:19" x14ac:dyDescent="0.25">
      <c r="C55" s="9"/>
      <c r="D55" s="13"/>
      <c r="E55" s="18"/>
      <c r="F55" s="9"/>
      <c r="I55" s="9"/>
      <c r="J55" s="9"/>
      <c r="L55" s="9"/>
    </row>
  </sheetData>
  <mergeCells count="21">
    <mergeCell ref="A19:B19"/>
    <mergeCell ref="A20:B20"/>
    <mergeCell ref="A21:B21"/>
    <mergeCell ref="A22:B22"/>
    <mergeCell ref="A54:B54"/>
    <mergeCell ref="A10:B10"/>
    <mergeCell ref="A1:A5"/>
    <mergeCell ref="B1:S1"/>
    <mergeCell ref="B2:S2"/>
    <mergeCell ref="B3:S3"/>
    <mergeCell ref="B4:C4"/>
    <mergeCell ref="D4:J4"/>
    <mergeCell ref="K4:P4"/>
    <mergeCell ref="Q4:S4"/>
    <mergeCell ref="B5:C5"/>
    <mergeCell ref="D5:J5"/>
    <mergeCell ref="K5:P5"/>
    <mergeCell ref="Q5:S5"/>
    <mergeCell ref="C7:M7"/>
    <mergeCell ref="N7:R7"/>
    <mergeCell ref="A8:B8"/>
  </mergeCells>
  <pageMargins left="0.25" right="0.25" top="0.3" bottom="0.3" header="0.3" footer="0.3"/>
  <pageSetup paperSize="5" scale="4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3"/>
  <sheetViews>
    <sheetView topLeftCell="A16" zoomScale="115" zoomScaleNormal="115" workbookViewId="0">
      <selection activeCell="G37" sqref="G37"/>
    </sheetView>
  </sheetViews>
  <sheetFormatPr baseColWidth="10" defaultRowHeight="15" x14ac:dyDescent="0.25"/>
  <cols>
    <col min="12" max="12" width="11.42578125" customWidth="1"/>
    <col min="13" max="13" width="29.140625" customWidth="1"/>
    <col min="269" max="269" width="29.140625" customWidth="1"/>
    <col min="525" max="525" width="29.140625" customWidth="1"/>
    <col min="781" max="781" width="29.140625" customWidth="1"/>
    <col min="1037" max="1037" width="29.140625" customWidth="1"/>
    <col min="1293" max="1293" width="29.140625" customWidth="1"/>
    <col min="1549" max="1549" width="29.140625" customWidth="1"/>
    <col min="1805" max="1805" width="29.140625" customWidth="1"/>
    <col min="2061" max="2061" width="29.140625" customWidth="1"/>
    <col min="2317" max="2317" width="29.140625" customWidth="1"/>
    <col min="2573" max="2573" width="29.140625" customWidth="1"/>
    <col min="2829" max="2829" width="29.140625" customWidth="1"/>
    <col min="3085" max="3085" width="29.140625" customWidth="1"/>
    <col min="3341" max="3341" width="29.140625" customWidth="1"/>
    <col min="3597" max="3597" width="29.140625" customWidth="1"/>
    <col min="3853" max="3853" width="29.140625" customWidth="1"/>
    <col min="4109" max="4109" width="29.140625" customWidth="1"/>
    <col min="4365" max="4365" width="29.140625" customWidth="1"/>
    <col min="4621" max="4621" width="29.140625" customWidth="1"/>
    <col min="4877" max="4877" width="29.140625" customWidth="1"/>
    <col min="5133" max="5133" width="29.140625" customWidth="1"/>
    <col min="5389" max="5389" width="29.140625" customWidth="1"/>
    <col min="5645" max="5645" width="29.140625" customWidth="1"/>
    <col min="5901" max="5901" width="29.140625" customWidth="1"/>
    <col min="6157" max="6157" width="29.140625" customWidth="1"/>
    <col min="6413" max="6413" width="29.140625" customWidth="1"/>
    <col min="6669" max="6669" width="29.140625" customWidth="1"/>
    <col min="6925" max="6925" width="29.140625" customWidth="1"/>
    <col min="7181" max="7181" width="29.140625" customWidth="1"/>
    <col min="7437" max="7437" width="29.140625" customWidth="1"/>
    <col min="7693" max="7693" width="29.140625" customWidth="1"/>
    <col min="7949" max="7949" width="29.140625" customWidth="1"/>
    <col min="8205" max="8205" width="29.140625" customWidth="1"/>
    <col min="8461" max="8461" width="29.140625" customWidth="1"/>
    <col min="8717" max="8717" width="29.140625" customWidth="1"/>
    <col min="8973" max="8973" width="29.140625" customWidth="1"/>
    <col min="9229" max="9229" width="29.140625" customWidth="1"/>
    <col min="9485" max="9485" width="29.140625" customWidth="1"/>
    <col min="9741" max="9741" width="29.140625" customWidth="1"/>
    <col min="9997" max="9997" width="29.140625" customWidth="1"/>
    <col min="10253" max="10253" width="29.140625" customWidth="1"/>
    <col min="10509" max="10509" width="29.140625" customWidth="1"/>
    <col min="10765" max="10765" width="29.140625" customWidth="1"/>
    <col min="11021" max="11021" width="29.140625" customWidth="1"/>
    <col min="11277" max="11277" width="29.140625" customWidth="1"/>
    <col min="11533" max="11533" width="29.140625" customWidth="1"/>
    <col min="11789" max="11789" width="29.140625" customWidth="1"/>
    <col min="12045" max="12045" width="29.140625" customWidth="1"/>
    <col min="12301" max="12301" width="29.140625" customWidth="1"/>
    <col min="12557" max="12557" width="29.140625" customWidth="1"/>
    <col min="12813" max="12813" width="29.140625" customWidth="1"/>
    <col min="13069" max="13069" width="29.140625" customWidth="1"/>
    <col min="13325" max="13325" width="29.140625" customWidth="1"/>
    <col min="13581" max="13581" width="29.140625" customWidth="1"/>
    <col min="13837" max="13837" width="29.140625" customWidth="1"/>
    <col min="14093" max="14093" width="29.140625" customWidth="1"/>
    <col min="14349" max="14349" width="29.140625" customWidth="1"/>
    <col min="14605" max="14605" width="29.140625" customWidth="1"/>
    <col min="14861" max="14861" width="29.140625" customWidth="1"/>
    <col min="15117" max="15117" width="29.140625" customWidth="1"/>
    <col min="15373" max="15373" width="29.140625" customWidth="1"/>
    <col min="15629" max="15629" width="29.140625" customWidth="1"/>
    <col min="15885" max="15885" width="29.140625" customWidth="1"/>
    <col min="16141" max="16141" width="29.140625" customWidth="1"/>
  </cols>
  <sheetData>
    <row r="1" spans="1:15" x14ac:dyDescent="0.25">
      <c r="A1" s="215"/>
      <c r="B1" s="216"/>
      <c r="C1" s="221" t="s">
        <v>49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/>
    </row>
    <row r="2" spans="1:15" ht="15.75" x14ac:dyDescent="0.3">
      <c r="A2" s="217"/>
      <c r="B2" s="218"/>
      <c r="C2" s="224" t="s">
        <v>17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</row>
    <row r="3" spans="1:15" x14ac:dyDescent="0.25">
      <c r="A3" s="217"/>
      <c r="B3" s="218"/>
      <c r="C3" s="227" t="s">
        <v>35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</row>
    <row r="4" spans="1:15" x14ac:dyDescent="0.25">
      <c r="A4" s="217"/>
      <c r="B4" s="218"/>
      <c r="C4" s="230" t="s">
        <v>47</v>
      </c>
      <c r="D4" s="231"/>
      <c r="E4" s="232"/>
      <c r="F4" s="233" t="s">
        <v>19</v>
      </c>
      <c r="G4" s="234"/>
      <c r="H4" s="235"/>
      <c r="I4" s="233" t="s">
        <v>48</v>
      </c>
      <c r="J4" s="236"/>
      <c r="K4" s="237"/>
      <c r="L4" s="238" t="s">
        <v>15</v>
      </c>
      <c r="M4" s="231"/>
      <c r="N4" s="232"/>
    </row>
    <row r="5" spans="1:15" x14ac:dyDescent="0.25">
      <c r="A5" s="219"/>
      <c r="B5" s="220"/>
      <c r="C5" s="239">
        <v>44609</v>
      </c>
      <c r="D5" s="240"/>
      <c r="E5" s="241"/>
      <c r="F5" s="242" t="s">
        <v>44</v>
      </c>
      <c r="G5" s="243"/>
      <c r="H5" s="244"/>
      <c r="I5" s="245" t="s">
        <v>46</v>
      </c>
      <c r="J5" s="246"/>
      <c r="K5" s="247"/>
      <c r="L5" s="248"/>
      <c r="M5" s="240"/>
      <c r="N5" s="241"/>
    </row>
    <row r="6" spans="1:1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5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4"/>
    </row>
    <row r="11" spans="1:15" x14ac:dyDescent="0.25">
      <c r="A11" s="24"/>
      <c r="B11" s="249" t="s">
        <v>21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"/>
    </row>
    <row r="12" spans="1:15" x14ac:dyDescent="0.25">
      <c r="A12" s="24"/>
      <c r="B12" s="24"/>
      <c r="C12" s="254"/>
      <c r="D12" s="254"/>
      <c r="E12" s="254"/>
      <c r="F12" s="254"/>
      <c r="G12" s="254"/>
      <c r="H12" s="254"/>
      <c r="I12" s="254"/>
      <c r="J12" s="24"/>
      <c r="K12" s="24"/>
      <c r="L12" s="24"/>
      <c r="M12" s="24"/>
      <c r="N12" s="24"/>
    </row>
    <row r="13" spans="1:15" ht="38.25" x14ac:dyDescent="0.25">
      <c r="A13" s="24"/>
      <c r="B13" s="25" t="s">
        <v>22</v>
      </c>
      <c r="C13" s="255" t="s">
        <v>23</v>
      </c>
      <c r="D13" s="255"/>
      <c r="E13" s="255"/>
      <c r="F13" s="255"/>
      <c r="G13" s="255"/>
      <c r="H13" s="255"/>
      <c r="I13" s="255"/>
      <c r="J13" s="255" t="s">
        <v>24</v>
      </c>
      <c r="K13" s="255"/>
      <c r="L13" s="255" t="s">
        <v>25</v>
      </c>
      <c r="M13" s="255"/>
      <c r="N13" s="24"/>
    </row>
    <row r="14" spans="1:15" x14ac:dyDescent="0.25">
      <c r="A14" s="24"/>
      <c r="B14" s="26"/>
      <c r="C14" s="250"/>
      <c r="D14" s="250"/>
      <c r="E14" s="250"/>
      <c r="F14" s="250"/>
      <c r="G14" s="250"/>
      <c r="H14" s="250"/>
      <c r="I14" s="250"/>
      <c r="J14" s="251"/>
      <c r="K14" s="252"/>
      <c r="L14" s="253"/>
      <c r="M14" s="253"/>
      <c r="N14" s="24"/>
      <c r="O14" s="24"/>
    </row>
    <row r="15" spans="1:15" x14ac:dyDescent="0.25">
      <c r="A15" s="24"/>
      <c r="B15" s="26"/>
      <c r="C15" s="250"/>
      <c r="D15" s="250"/>
      <c r="E15" s="250"/>
      <c r="F15" s="250"/>
      <c r="G15" s="250"/>
      <c r="H15" s="250"/>
      <c r="I15" s="250"/>
      <c r="J15" s="251"/>
      <c r="K15" s="252"/>
      <c r="L15" s="253"/>
      <c r="M15" s="253"/>
      <c r="N15" s="24"/>
    </row>
    <row r="16" spans="1:15" x14ac:dyDescent="0.25">
      <c r="A16" s="24"/>
      <c r="B16" s="26"/>
      <c r="C16" s="250"/>
      <c r="D16" s="250"/>
      <c r="E16" s="250"/>
      <c r="F16" s="250"/>
      <c r="G16" s="250"/>
      <c r="H16" s="250"/>
      <c r="I16" s="250"/>
      <c r="J16" s="251"/>
      <c r="K16" s="252"/>
      <c r="L16" s="253"/>
      <c r="M16" s="253"/>
      <c r="N16" s="24"/>
    </row>
    <row r="17" spans="1:14" x14ac:dyDescent="0.25">
      <c r="A17" s="24"/>
      <c r="B17" s="26"/>
      <c r="C17" s="250"/>
      <c r="D17" s="250"/>
      <c r="E17" s="250"/>
      <c r="F17" s="250"/>
      <c r="G17" s="250"/>
      <c r="H17" s="250"/>
      <c r="I17" s="250"/>
      <c r="J17" s="251"/>
      <c r="K17" s="252"/>
      <c r="L17" s="253"/>
      <c r="M17" s="253"/>
      <c r="N17" s="24"/>
    </row>
    <row r="18" spans="1:14" x14ac:dyDescent="0.25">
      <c r="A18" s="24"/>
      <c r="B18" s="26"/>
      <c r="C18" s="250"/>
      <c r="D18" s="250"/>
      <c r="E18" s="250"/>
      <c r="F18" s="250"/>
      <c r="G18" s="250"/>
      <c r="H18" s="250"/>
      <c r="I18" s="250"/>
      <c r="J18" s="251"/>
      <c r="K18" s="252"/>
      <c r="L18" s="253"/>
      <c r="M18" s="253"/>
      <c r="N18" s="24"/>
    </row>
    <row r="19" spans="1:14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25">
      <c r="A26" s="24"/>
      <c r="B26" s="24"/>
      <c r="C26" s="256" t="s">
        <v>26</v>
      </c>
      <c r="D26" s="257"/>
      <c r="E26" s="258"/>
      <c r="F26" s="256" t="s">
        <v>27</v>
      </c>
      <c r="G26" s="257"/>
      <c r="H26" s="257"/>
      <c r="I26" s="258"/>
      <c r="J26" s="256" t="s">
        <v>28</v>
      </c>
      <c r="K26" s="257"/>
      <c r="L26" s="258"/>
      <c r="M26" s="24"/>
      <c r="N26" s="24"/>
    </row>
    <row r="27" spans="1:14" x14ac:dyDescent="0.25">
      <c r="A27" s="24"/>
      <c r="B27" s="24"/>
      <c r="C27" s="259"/>
      <c r="D27" s="260"/>
      <c r="E27" s="261"/>
      <c r="F27" s="259"/>
      <c r="G27" s="260"/>
      <c r="H27" s="260"/>
      <c r="I27" s="261"/>
      <c r="J27" s="259"/>
      <c r="K27" s="260"/>
      <c r="L27" s="261"/>
      <c r="M27" s="24"/>
      <c r="N27" s="24"/>
    </row>
    <row r="28" spans="1:14" ht="15.75" x14ac:dyDescent="0.3">
      <c r="A28" s="24"/>
      <c r="B28" s="24"/>
      <c r="C28" s="262" t="s">
        <v>50</v>
      </c>
      <c r="D28" s="263"/>
      <c r="E28" s="264"/>
      <c r="F28" s="265" t="s">
        <v>52</v>
      </c>
      <c r="G28" s="266"/>
      <c r="H28" s="266"/>
      <c r="I28" s="267"/>
      <c r="J28" s="265" t="s">
        <v>52</v>
      </c>
      <c r="K28" s="268"/>
      <c r="L28" s="269"/>
      <c r="M28" s="24"/>
      <c r="N28" s="24"/>
    </row>
    <row r="29" spans="1:14" x14ac:dyDescent="0.25">
      <c r="A29" s="24"/>
      <c r="B29" s="24"/>
      <c r="C29" s="270" t="s">
        <v>32</v>
      </c>
      <c r="D29" s="271"/>
      <c r="E29" s="272"/>
      <c r="F29" s="273" t="s">
        <v>51</v>
      </c>
      <c r="G29" s="274"/>
      <c r="H29" s="274"/>
      <c r="I29" s="275"/>
      <c r="J29" s="270" t="s">
        <v>53</v>
      </c>
      <c r="K29" s="271"/>
      <c r="L29" s="272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mergeCells count="41">
    <mergeCell ref="C28:E28"/>
    <mergeCell ref="F28:I28"/>
    <mergeCell ref="J28:L28"/>
    <mergeCell ref="C29:E29"/>
    <mergeCell ref="F29:I29"/>
    <mergeCell ref="J29:L29"/>
    <mergeCell ref="C18:I18"/>
    <mergeCell ref="J18:K18"/>
    <mergeCell ref="L18:M18"/>
    <mergeCell ref="C26:E27"/>
    <mergeCell ref="F26:I27"/>
    <mergeCell ref="J26:L27"/>
    <mergeCell ref="C16:I16"/>
    <mergeCell ref="J16:K16"/>
    <mergeCell ref="L16:M16"/>
    <mergeCell ref="C17:I17"/>
    <mergeCell ref="J17:K17"/>
    <mergeCell ref="L17:M17"/>
    <mergeCell ref="B11:M11"/>
    <mergeCell ref="C14:I14"/>
    <mergeCell ref="J14:K14"/>
    <mergeCell ref="L14:M14"/>
    <mergeCell ref="C15:I15"/>
    <mergeCell ref="J15:K15"/>
    <mergeCell ref="L15:M15"/>
    <mergeCell ref="C12:I12"/>
    <mergeCell ref="C13:I13"/>
    <mergeCell ref="J13:K13"/>
    <mergeCell ref="L13:M13"/>
    <mergeCell ref="A1:B5"/>
    <mergeCell ref="C1:N1"/>
    <mergeCell ref="C2:N2"/>
    <mergeCell ref="C3:N3"/>
    <mergeCell ref="C4:E4"/>
    <mergeCell ref="F4:H4"/>
    <mergeCell ref="I4:K4"/>
    <mergeCell ref="L4:N4"/>
    <mergeCell ref="C5:E5"/>
    <mergeCell ref="F5:H5"/>
    <mergeCell ref="I5:K5"/>
    <mergeCell ref="L5:N5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9"/>
  <sheetViews>
    <sheetView view="pageBreakPreview" zoomScale="60" zoomScaleNormal="70" workbookViewId="0">
      <selection activeCell="C66" sqref="C66"/>
    </sheetView>
  </sheetViews>
  <sheetFormatPr baseColWidth="10" defaultRowHeight="15" x14ac:dyDescent="0.25"/>
  <cols>
    <col min="4" max="4" width="9.28515625" customWidth="1"/>
  </cols>
  <sheetData>
    <row r="1" spans="1:14" x14ac:dyDescent="0.25">
      <c r="A1" s="280"/>
      <c r="B1" s="280"/>
      <c r="C1" s="282" t="s">
        <v>14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15.75" x14ac:dyDescent="0.3">
      <c r="A2" s="280"/>
      <c r="B2" s="281"/>
      <c r="C2" s="283" t="s">
        <v>17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</row>
    <row r="3" spans="1:14" x14ac:dyDescent="0.25">
      <c r="A3" s="280"/>
      <c r="B3" s="281"/>
      <c r="C3" s="286" t="s">
        <v>35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8"/>
    </row>
    <row r="4" spans="1:14" ht="30" customHeight="1" x14ac:dyDescent="0.25">
      <c r="A4" s="280"/>
      <c r="B4" s="280"/>
      <c r="C4" s="289" t="s">
        <v>18</v>
      </c>
      <c r="D4" s="289"/>
      <c r="E4" s="289"/>
      <c r="F4" s="290" t="s">
        <v>19</v>
      </c>
      <c r="G4" s="290"/>
      <c r="H4" s="290"/>
      <c r="I4" s="290" t="s">
        <v>36</v>
      </c>
      <c r="J4" s="291"/>
      <c r="K4" s="291"/>
      <c r="L4" s="289" t="s">
        <v>20</v>
      </c>
      <c r="M4" s="289"/>
      <c r="N4" s="289"/>
    </row>
    <row r="11" spans="1:14" x14ac:dyDescent="0.25">
      <c r="B11" s="292" t="s">
        <v>21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</row>
    <row r="12" spans="1:14" x14ac:dyDescent="0.25">
      <c r="C12" s="293"/>
      <c r="D12" s="293"/>
      <c r="E12" s="293"/>
      <c r="F12" s="293"/>
      <c r="G12" s="293"/>
      <c r="H12" s="293"/>
      <c r="I12" s="293"/>
    </row>
    <row r="13" spans="1:14" ht="38.25" x14ac:dyDescent="0.25">
      <c r="B13" s="1" t="s">
        <v>22</v>
      </c>
      <c r="C13" s="294" t="s">
        <v>23</v>
      </c>
      <c r="D13" s="294"/>
      <c r="E13" s="294"/>
      <c r="F13" s="294"/>
      <c r="G13" s="294"/>
      <c r="H13" s="294"/>
      <c r="I13" s="294"/>
      <c r="J13" s="294" t="s">
        <v>24</v>
      </c>
      <c r="K13" s="294"/>
      <c r="L13" s="294" t="s">
        <v>25</v>
      </c>
      <c r="M13" s="294"/>
    </row>
    <row r="14" spans="1:14" x14ac:dyDescent="0.25">
      <c r="B14" s="2"/>
      <c r="C14" s="276"/>
      <c r="D14" s="276"/>
      <c r="E14" s="276"/>
      <c r="F14" s="276"/>
      <c r="G14" s="276"/>
      <c r="H14" s="276"/>
      <c r="I14" s="276"/>
      <c r="J14" s="277"/>
      <c r="K14" s="278"/>
      <c r="L14" s="279"/>
      <c r="M14" s="279"/>
    </row>
    <row r="15" spans="1:14" x14ac:dyDescent="0.25">
      <c r="B15" s="2"/>
      <c r="C15" s="276"/>
      <c r="D15" s="276"/>
      <c r="E15" s="276"/>
      <c r="F15" s="276"/>
      <c r="G15" s="276"/>
      <c r="H15" s="276"/>
      <c r="I15" s="276"/>
      <c r="J15" s="277"/>
      <c r="K15" s="278"/>
      <c r="L15" s="279"/>
      <c r="M15" s="279"/>
    </row>
    <row r="16" spans="1:14" x14ac:dyDescent="0.25">
      <c r="B16" s="2"/>
      <c r="C16" s="276"/>
      <c r="D16" s="276"/>
      <c r="E16" s="276"/>
      <c r="F16" s="276"/>
      <c r="G16" s="276"/>
      <c r="H16" s="276"/>
      <c r="I16" s="276"/>
      <c r="J16" s="277"/>
      <c r="K16" s="278"/>
      <c r="L16" s="279"/>
      <c r="M16" s="279"/>
    </row>
    <row r="17" spans="2:13" x14ac:dyDescent="0.25">
      <c r="B17" s="2"/>
      <c r="C17" s="276"/>
      <c r="D17" s="276"/>
      <c r="E17" s="276"/>
      <c r="F17" s="276"/>
      <c r="G17" s="276"/>
      <c r="H17" s="276"/>
      <c r="I17" s="276"/>
      <c r="J17" s="277"/>
      <c r="K17" s="278"/>
      <c r="L17" s="279"/>
      <c r="M17" s="279"/>
    </row>
    <row r="18" spans="2:13" x14ac:dyDescent="0.25">
      <c r="B18" s="2"/>
      <c r="C18" s="276"/>
      <c r="D18" s="276"/>
      <c r="E18" s="276"/>
      <c r="F18" s="276"/>
      <c r="G18" s="276"/>
      <c r="H18" s="276"/>
      <c r="I18" s="276"/>
      <c r="J18" s="277"/>
      <c r="K18" s="278"/>
      <c r="L18" s="279"/>
      <c r="M18" s="279"/>
    </row>
    <row r="26" spans="2:13" x14ac:dyDescent="0.25">
      <c r="C26" s="301" t="s">
        <v>26</v>
      </c>
      <c r="D26" s="302"/>
      <c r="E26" s="303"/>
      <c r="F26" s="301" t="s">
        <v>27</v>
      </c>
      <c r="G26" s="302"/>
      <c r="H26" s="302"/>
      <c r="I26" s="303"/>
      <c r="J26" s="301" t="s">
        <v>28</v>
      </c>
      <c r="K26" s="302"/>
      <c r="L26" s="303"/>
    </row>
    <row r="27" spans="2:13" x14ac:dyDescent="0.25">
      <c r="C27" s="304"/>
      <c r="D27" s="305"/>
      <c r="E27" s="306"/>
      <c r="F27" s="304"/>
      <c r="G27" s="305"/>
      <c r="H27" s="305"/>
      <c r="I27" s="306"/>
      <c r="J27" s="304"/>
      <c r="K27" s="305"/>
      <c r="L27" s="306"/>
    </row>
    <row r="28" spans="2:13" ht="15.75" x14ac:dyDescent="0.3">
      <c r="C28" s="307" t="s">
        <v>29</v>
      </c>
      <c r="D28" s="308"/>
      <c r="E28" s="309"/>
      <c r="F28" s="310" t="s">
        <v>30</v>
      </c>
      <c r="G28" s="311"/>
      <c r="H28" s="311"/>
      <c r="I28" s="312"/>
      <c r="J28" s="310" t="s">
        <v>31</v>
      </c>
      <c r="K28" s="311"/>
      <c r="L28" s="312"/>
    </row>
    <row r="29" spans="2:13" x14ac:dyDescent="0.25">
      <c r="C29" s="270" t="s">
        <v>32</v>
      </c>
      <c r="D29" s="271"/>
      <c r="E29" s="272"/>
      <c r="F29" s="295" t="s">
        <v>33</v>
      </c>
      <c r="G29" s="296"/>
      <c r="H29" s="296"/>
      <c r="I29" s="297"/>
      <c r="J29" s="298" t="s">
        <v>34</v>
      </c>
      <c r="K29" s="299"/>
      <c r="L29" s="300"/>
    </row>
  </sheetData>
  <mergeCells count="37">
    <mergeCell ref="C29:E29"/>
    <mergeCell ref="F29:I29"/>
    <mergeCell ref="J29:L29"/>
    <mergeCell ref="C26:E27"/>
    <mergeCell ref="F26:I27"/>
    <mergeCell ref="J26:L27"/>
    <mergeCell ref="C28:E28"/>
    <mergeCell ref="F28:I28"/>
    <mergeCell ref="J28:L28"/>
    <mergeCell ref="C17:I17"/>
    <mergeCell ref="J17:K17"/>
    <mergeCell ref="L17:M17"/>
    <mergeCell ref="C18:I18"/>
    <mergeCell ref="J18:K18"/>
    <mergeCell ref="L18:M18"/>
    <mergeCell ref="C15:I15"/>
    <mergeCell ref="J15:K15"/>
    <mergeCell ref="L15:M15"/>
    <mergeCell ref="C16:I16"/>
    <mergeCell ref="J16:K16"/>
    <mergeCell ref="L16:M16"/>
    <mergeCell ref="C14:I14"/>
    <mergeCell ref="J14:K14"/>
    <mergeCell ref="L14:M14"/>
    <mergeCell ref="A1:B4"/>
    <mergeCell ref="C1:N1"/>
    <mergeCell ref="C2:N2"/>
    <mergeCell ref="C3:N3"/>
    <mergeCell ref="C4:E4"/>
    <mergeCell ref="F4:H4"/>
    <mergeCell ref="I4:K4"/>
    <mergeCell ref="L4:N4"/>
    <mergeCell ref="B11:M11"/>
    <mergeCell ref="C12:I12"/>
    <mergeCell ref="C13:I13"/>
    <mergeCell ref="J13:K13"/>
    <mergeCell ref="L13:M13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MENSUAL marzo</vt:lpstr>
      <vt:lpstr>CONTROL CAMBIOS</vt:lpstr>
      <vt:lpstr>Oficio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 - 693127</cp:lastModifiedBy>
  <cp:lastPrinted>2024-02-28T22:42:47Z</cp:lastPrinted>
  <dcterms:created xsi:type="dcterms:W3CDTF">2017-10-24T19:34:52Z</dcterms:created>
  <dcterms:modified xsi:type="dcterms:W3CDTF">2024-04-24T13:58:02Z</dcterms:modified>
</cp:coreProperties>
</file>